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ucio\Documents\"/>
    </mc:Choice>
  </mc:AlternateContent>
  <bookViews>
    <workbookView xWindow="360" yWindow="30" windowWidth="9720" windowHeight="6495" tabRatio="859" firstSheet="6" activeTab="12"/>
  </bookViews>
  <sheets>
    <sheet name="Cover Pg" sheetId="58" r:id="rId1"/>
    <sheet name="T of C" sheetId="57" r:id="rId2"/>
    <sheet name="English" sheetId="1" r:id="rId3"/>
    <sheet name="English Electives" sheetId="50" r:id="rId4"/>
    <sheet name="Rdg Interventions" sheetId="48" r:id="rId5"/>
    <sheet name="ELD" sheetId="49" r:id="rId6"/>
    <sheet name="World Language" sheetId="44" r:id="rId7"/>
    <sheet name="Health" sheetId="43" r:id="rId8"/>
    <sheet name="Math" sheetId="51" r:id="rId9"/>
    <sheet name="Career Tech Ed" sheetId="56" r:id="rId10"/>
    <sheet name="Science-Bio Life" sheetId="41" r:id="rId11"/>
    <sheet name="Science-Phys Earth" sheetId="42" r:id="rId12"/>
    <sheet name="History SS" sheetId="46" r:id="rId13"/>
    <sheet name="Intro to Theatre" sheetId="47" r:id="rId14"/>
    <sheet name="V &amp; P Arts" sheetId="52" r:id="rId15"/>
    <sheet name="Computer Science" sheetId="62" r:id="rId16"/>
    <sheet name="Special Ed" sheetId="61" r:id="rId17"/>
  </sheets>
  <definedNames>
    <definedName name="_xlnm.Print_Area" localSheetId="9">'Career Tech Ed'!$A$1:$I$669</definedName>
    <definedName name="_xlnm.Print_Area" localSheetId="15">'Computer Science'!$A$1:$J$10</definedName>
    <definedName name="_xlnm.Print_Area" localSheetId="5">ELD!$A$1:$J$153</definedName>
    <definedName name="_xlnm.Print_Area" localSheetId="2">English!$A$1:$I$266</definedName>
    <definedName name="_xlnm.Print_Area" localSheetId="3">'English Electives'!$A$1:$I$93</definedName>
    <definedName name="_xlnm.Print_Area" localSheetId="7">Health!$A$1:$J$32</definedName>
    <definedName name="_xlnm.Print_Area" localSheetId="12">'History SS'!$A$1:$J$489</definedName>
    <definedName name="_xlnm.Print_Area" localSheetId="13">'Intro to Theatre'!$A$1:$I$32</definedName>
    <definedName name="_xlnm.Print_Area" localSheetId="8">Math!$A$1:$J$189</definedName>
    <definedName name="_xlnm.Print_Area" localSheetId="4">'Rdg Interventions'!$A$1:$J$56</definedName>
    <definedName name="_xlnm.Print_Area" localSheetId="10">'Science-Bio Life'!$A$1:$J$116</definedName>
    <definedName name="_xlnm.Print_Area" localSheetId="11">'Science-Phys Earth'!$A$1:$J$291</definedName>
    <definedName name="_xlnm.Print_Area" localSheetId="16">'Special Ed'!$A$1:$J$124</definedName>
    <definedName name="_xlnm.Print_Area" localSheetId="14">'V &amp; P Arts'!$A$1:$I$226</definedName>
    <definedName name="_xlnm.Print_Area" localSheetId="6">'World Language'!$A$1:$J$507</definedName>
    <definedName name="_xlnm.Print_Titles" localSheetId="9">'Career Tech Ed'!$1:$2</definedName>
    <definedName name="_xlnm.Print_Titles" localSheetId="15">'Computer Science'!$1:$4</definedName>
    <definedName name="_xlnm.Print_Titles" localSheetId="5">ELD!$1:$4</definedName>
    <definedName name="_xlnm.Print_Titles" localSheetId="2">English!$1:$3</definedName>
    <definedName name="_xlnm.Print_Titles" localSheetId="3">'English Electives'!$1:$2</definedName>
    <definedName name="_xlnm.Print_Titles" localSheetId="7">Health!$1:$3</definedName>
    <definedName name="_xlnm.Print_Titles" localSheetId="12">'History SS'!$1:$4</definedName>
    <definedName name="_xlnm.Print_Titles" localSheetId="13">'Intro to Theatre'!$1:$3</definedName>
    <definedName name="_xlnm.Print_Titles" localSheetId="8">Math!$1:$4</definedName>
    <definedName name="_xlnm.Print_Titles" localSheetId="4">'Rdg Interventions'!$1:$4</definedName>
    <definedName name="_xlnm.Print_Titles" localSheetId="10">'Science-Bio Life'!$1:$4</definedName>
    <definedName name="_xlnm.Print_Titles" localSheetId="11">'Science-Phys Earth'!$1:$4</definedName>
    <definedName name="_xlnm.Print_Titles" localSheetId="16">'Special Ed'!$1:$4</definedName>
    <definedName name="_xlnm.Print_Titles" localSheetId="1">'T of C'!$1:$1</definedName>
    <definedName name="_xlnm.Print_Titles" localSheetId="14">'V &amp; P Arts'!$1:$3</definedName>
    <definedName name="_xlnm.Print_Titles" localSheetId="6">'World Language'!$1:$4</definedName>
    <definedName name="TABLE" localSheetId="9">'Career Tech Ed'!#REF!</definedName>
    <definedName name="TABLE" localSheetId="15">'Computer Science'!#REF!</definedName>
    <definedName name="TABLE" localSheetId="5">ELD!#REF!</definedName>
    <definedName name="TABLE" localSheetId="2">English!#REF!</definedName>
    <definedName name="TABLE" localSheetId="3">'English Electives'!#REF!</definedName>
    <definedName name="TABLE" localSheetId="7">Health!#REF!</definedName>
    <definedName name="TABLE" localSheetId="12">'History SS'!#REF!</definedName>
    <definedName name="TABLE" localSheetId="13">'Intro to Theatre'!#REF!</definedName>
    <definedName name="TABLE" localSheetId="8">Math!#REF!</definedName>
    <definedName name="TABLE" localSheetId="4">'Rdg Interventions'!#REF!</definedName>
    <definedName name="TABLE" localSheetId="10">'Science-Bio Life'!#REF!</definedName>
    <definedName name="TABLE" localSheetId="11">'Science-Phys Earth'!#REF!</definedName>
    <definedName name="TABLE" localSheetId="16">'Special Ed'!#REF!</definedName>
    <definedName name="TABLE" localSheetId="14">'V &amp; P Arts'!#REF!</definedName>
    <definedName name="TABLE" localSheetId="6">'World Language'!#REF!</definedName>
    <definedName name="TABLE_2" localSheetId="9">'Career Tech Ed'!#REF!</definedName>
    <definedName name="TABLE_2" localSheetId="15">'Computer Science'!#REF!</definedName>
    <definedName name="TABLE_2" localSheetId="5">ELD!#REF!</definedName>
    <definedName name="TABLE_2" localSheetId="2">English!#REF!</definedName>
    <definedName name="TABLE_2" localSheetId="3">'English Electives'!#REF!</definedName>
    <definedName name="TABLE_2" localSheetId="7">Health!#REF!</definedName>
    <definedName name="TABLE_2" localSheetId="12">'History SS'!#REF!</definedName>
    <definedName name="TABLE_2" localSheetId="13">'Intro to Theatre'!#REF!</definedName>
    <definedName name="TABLE_2" localSheetId="8">Math!#REF!</definedName>
    <definedName name="TABLE_2" localSheetId="4">'Rdg Interventions'!#REF!</definedName>
    <definedName name="TABLE_2" localSheetId="10">'Science-Bio Life'!#REF!</definedName>
    <definedName name="TABLE_2" localSheetId="11">'Science-Phys Earth'!#REF!</definedName>
    <definedName name="TABLE_2" localSheetId="16">'Special Ed'!#REF!</definedName>
    <definedName name="TABLE_2" localSheetId="14">'V &amp; P Arts'!#REF!</definedName>
    <definedName name="TABLE_2" localSheetId="6">'World Language'!#REF!</definedName>
    <definedName name="Z_DD058E60_65F8_11D3_B68A_00104BD35FF7_.wvu.PrintTitles" localSheetId="9" hidden="1">'Career Tech Ed'!$1:$76</definedName>
    <definedName name="Z_DD058E60_65F8_11D3_B68A_00104BD35FF7_.wvu.PrintTitles" localSheetId="15" hidden="1">'Computer Science'!$1:$6</definedName>
    <definedName name="Z_DD058E60_65F8_11D3_B68A_00104BD35FF7_.wvu.PrintTitles" localSheetId="5" hidden="1">ELD!$1:$8</definedName>
    <definedName name="Z_DD058E60_65F8_11D3_B68A_00104BD35FF7_.wvu.PrintTitles" localSheetId="2" hidden="1">English!$1:$7</definedName>
    <definedName name="Z_DD058E60_65F8_11D3_B68A_00104BD35FF7_.wvu.PrintTitles" localSheetId="3" hidden="1">'English Electives'!$1:$2</definedName>
    <definedName name="Z_DD058E60_65F8_11D3_B68A_00104BD35FF7_.wvu.PrintTitles" localSheetId="7" hidden="1">Health!$1:$6</definedName>
    <definedName name="Z_DD058E60_65F8_11D3_B68A_00104BD35FF7_.wvu.PrintTitles" localSheetId="12" hidden="1">'History SS'!$1:$423</definedName>
    <definedName name="Z_DD058E60_65F8_11D3_B68A_00104BD35FF7_.wvu.PrintTitles" localSheetId="13" hidden="1">'Intro to Theatre'!$1:$6</definedName>
    <definedName name="Z_DD058E60_65F8_11D3_B68A_00104BD35FF7_.wvu.PrintTitles" localSheetId="8" hidden="1">Math!$1:$10</definedName>
    <definedName name="Z_DD058E60_65F8_11D3_B68A_00104BD35FF7_.wvu.PrintTitles" localSheetId="4" hidden="1">'Rdg Interventions'!$1:$4</definedName>
    <definedName name="Z_DD058E60_65F8_11D3_B68A_00104BD35FF7_.wvu.PrintTitles" localSheetId="10" hidden="1">'Science-Bio Life'!$1:$6</definedName>
    <definedName name="Z_DD058E60_65F8_11D3_B68A_00104BD35FF7_.wvu.PrintTitles" localSheetId="11" hidden="1">'Science-Phys Earth'!$1:$6</definedName>
    <definedName name="Z_DD058E60_65F8_11D3_B68A_00104BD35FF7_.wvu.PrintTitles" localSheetId="16" hidden="1">'Special Ed'!$1:$6</definedName>
    <definedName name="Z_DD058E60_65F8_11D3_B68A_00104BD35FF7_.wvu.PrintTitles" localSheetId="14" hidden="1">'V &amp; P Arts'!$1:$199</definedName>
    <definedName name="Z_DD058E60_65F8_11D3_B68A_00104BD35FF7_.wvu.PrintTitles" localSheetId="6" hidden="1">'World Language'!$1:$6</definedName>
  </definedNames>
  <calcPr calcId="162913"/>
</workbook>
</file>

<file path=xl/calcChain.xml><?xml version="1.0" encoding="utf-8"?>
<calcChain xmlns="http://schemas.openxmlformats.org/spreadsheetml/2006/main">
  <c r="J106" i="41" l="1"/>
  <c r="J104" i="41"/>
  <c r="J111" i="41"/>
  <c r="J109" i="41"/>
  <c r="J137" i="46"/>
  <c r="J138" i="46"/>
  <c r="J139" i="46"/>
  <c r="J140" i="46"/>
  <c r="J141" i="46"/>
  <c r="J142" i="46"/>
  <c r="B10" i="62" l="1"/>
  <c r="J14" i="62" l="1"/>
  <c r="J15" i="62" s="1"/>
  <c r="J47" i="46"/>
  <c r="J12" i="41" l="1"/>
  <c r="J89" i="42" l="1"/>
  <c r="J88" i="42"/>
  <c r="J169" i="51" l="1"/>
  <c r="I440" i="56" l="1"/>
  <c r="I438" i="56"/>
  <c r="I430" i="56"/>
  <c r="I294" i="56"/>
  <c r="I167" i="56"/>
  <c r="I72" i="56"/>
  <c r="I70" i="56"/>
  <c r="I50" i="56"/>
  <c r="I48" i="56"/>
  <c r="I46" i="56"/>
  <c r="I34" i="56"/>
  <c r="I33" i="56"/>
  <c r="J168" i="61" l="1"/>
  <c r="J167" i="61"/>
  <c r="J163" i="61"/>
  <c r="J160" i="61"/>
  <c r="J159" i="61"/>
  <c r="J158" i="61"/>
  <c r="J157" i="61"/>
  <c r="J156" i="61"/>
  <c r="J155" i="61"/>
  <c r="J154" i="61"/>
  <c r="J171" i="61" s="1"/>
  <c r="J172" i="61" l="1"/>
  <c r="J173" i="61" s="1"/>
  <c r="J17" i="41"/>
  <c r="I395" i="56"/>
  <c r="I392" i="56"/>
  <c r="I159" i="56"/>
  <c r="I459" i="56"/>
  <c r="I456" i="56"/>
  <c r="I453" i="56"/>
  <c r="I450" i="56"/>
  <c r="I446" i="56"/>
  <c r="I77" i="56"/>
  <c r="I389" i="56"/>
  <c r="I386" i="56"/>
  <c r="I383" i="56"/>
  <c r="I380" i="56"/>
  <c r="I377" i="56"/>
  <c r="I10" i="56"/>
  <c r="D327" i="56"/>
  <c r="E327" i="56"/>
  <c r="F327" i="56"/>
  <c r="G327" i="56"/>
  <c r="H327" i="56"/>
  <c r="J146" i="61"/>
  <c r="J140" i="61"/>
  <c r="J134" i="61"/>
  <c r="J129" i="61"/>
  <c r="J128" i="61"/>
  <c r="J127" i="61"/>
  <c r="J126" i="61"/>
  <c r="J125" i="61"/>
  <c r="J124" i="61"/>
  <c r="J123" i="61"/>
  <c r="J122" i="61"/>
  <c r="J121" i="61"/>
  <c r="J120" i="61"/>
  <c r="J119" i="61"/>
  <c r="J118" i="61"/>
  <c r="J117" i="61"/>
  <c r="J116" i="61"/>
  <c r="J115" i="61"/>
  <c r="J114" i="61"/>
  <c r="J113" i="61"/>
  <c r="J112" i="61"/>
  <c r="J111" i="61"/>
  <c r="J103" i="61"/>
  <c r="J96" i="61"/>
  <c r="J85" i="61"/>
  <c r="J61" i="61"/>
  <c r="J54" i="61"/>
  <c r="I113" i="50"/>
  <c r="I112" i="50"/>
  <c r="I101" i="50"/>
  <c r="I100" i="50"/>
  <c r="I44" i="56"/>
  <c r="I42" i="56"/>
  <c r="I40" i="56"/>
  <c r="I38" i="56"/>
  <c r="I36" i="56"/>
  <c r="I31" i="56"/>
  <c r="I30" i="56"/>
  <c r="I29" i="56"/>
  <c r="I28" i="56"/>
  <c r="I27" i="56"/>
  <c r="I418" i="56"/>
  <c r="I419" i="56" s="1"/>
  <c r="I433" i="56"/>
  <c r="I429" i="56"/>
  <c r="I426" i="56"/>
  <c r="I24" i="56"/>
  <c r="I21" i="56"/>
  <c r="I397" i="56"/>
  <c r="I398" i="56" s="1"/>
  <c r="I362" i="56"/>
  <c r="I358" i="56"/>
  <c r="I17" i="56"/>
  <c r="I13" i="56"/>
  <c r="I6" i="56"/>
  <c r="I8" i="1"/>
  <c r="I16" i="1" s="1"/>
  <c r="I10" i="1"/>
  <c r="I11" i="1"/>
  <c r="I19" i="1"/>
  <c r="I20" i="1"/>
  <c r="I21" i="1"/>
  <c r="I22" i="1"/>
  <c r="I24" i="1"/>
  <c r="I25" i="1"/>
  <c r="I36" i="1"/>
  <c r="I38" i="1"/>
  <c r="I39" i="1"/>
  <c r="I50" i="1"/>
  <c r="I52" i="1"/>
  <c r="I53" i="1"/>
  <c r="I57" i="1"/>
  <c r="I59" i="1"/>
  <c r="I61" i="1"/>
  <c r="I66" i="1"/>
  <c r="I68" i="1"/>
  <c r="I75" i="1"/>
  <c r="I77" i="1"/>
  <c r="I79" i="1"/>
  <c r="I81" i="1"/>
  <c r="I83" i="1"/>
  <c r="I85" i="1"/>
  <c r="I87" i="1"/>
  <c r="I92" i="1"/>
  <c r="I94" i="1"/>
  <c r="I95" i="1"/>
  <c r="I109" i="1"/>
  <c r="I111" i="1"/>
  <c r="I114" i="1"/>
  <c r="I116" i="1"/>
  <c r="I117" i="1"/>
  <c r="I118" i="1"/>
  <c r="I121" i="1"/>
  <c r="I124" i="1"/>
  <c r="I125" i="1"/>
  <c r="I127" i="1"/>
  <c r="I128" i="1"/>
  <c r="I129" i="1"/>
  <c r="I132" i="1"/>
  <c r="I133" i="1"/>
  <c r="I134" i="1"/>
  <c r="I137" i="1"/>
  <c r="I138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2" i="1"/>
  <c r="I163" i="1"/>
  <c r="I165" i="1"/>
  <c r="I166" i="1"/>
  <c r="I167" i="1"/>
  <c r="I168" i="1"/>
  <c r="I169" i="1"/>
  <c r="I187" i="1"/>
  <c r="I189" i="1"/>
  <c r="I190" i="1"/>
  <c r="I192" i="1"/>
  <c r="I194" i="1"/>
  <c r="I196" i="1"/>
  <c r="I198" i="1"/>
  <c r="I200" i="1"/>
  <c r="I202" i="1"/>
  <c r="I207" i="1"/>
  <c r="I209" i="1"/>
  <c r="I211" i="1"/>
  <c r="I213" i="1"/>
  <c r="I215" i="1"/>
  <c r="I229" i="1"/>
  <c r="I230" i="1"/>
  <c r="I231" i="1"/>
  <c r="I232" i="1"/>
  <c r="I234" i="1"/>
  <c r="I235" i="1"/>
  <c r="I236" i="1"/>
  <c r="I241" i="1"/>
  <c r="I242" i="1"/>
  <c r="I243" i="1"/>
  <c r="I245" i="1"/>
  <c r="I246" i="1"/>
  <c r="I247" i="1"/>
  <c r="J41" i="61"/>
  <c r="J37" i="61"/>
  <c r="J24" i="61"/>
  <c r="J23" i="61"/>
  <c r="J22" i="61"/>
  <c r="J21" i="61"/>
  <c r="J20" i="61"/>
  <c r="J19" i="61"/>
  <c r="J18" i="61"/>
  <c r="J16" i="61"/>
  <c r="J15" i="61"/>
  <c r="J14" i="61"/>
  <c r="B10" i="61"/>
  <c r="I183" i="56"/>
  <c r="J61" i="42"/>
  <c r="J60" i="42"/>
  <c r="J59" i="42"/>
  <c r="I88" i="56"/>
  <c r="I87" i="56"/>
  <c r="I86" i="56"/>
  <c r="I264" i="56"/>
  <c r="I51" i="52"/>
  <c r="I50" i="52"/>
  <c r="I49" i="52"/>
  <c r="J495" i="44"/>
  <c r="I343" i="56"/>
  <c r="J404" i="44"/>
  <c r="J406" i="44"/>
  <c r="J407" i="44"/>
  <c r="J408" i="44"/>
  <c r="J409" i="44"/>
  <c r="J410" i="44"/>
  <c r="J383" i="44"/>
  <c r="J384" i="44"/>
  <c r="J385" i="44"/>
  <c r="J386" i="44"/>
  <c r="J387" i="44"/>
  <c r="J391" i="44"/>
  <c r="J393" i="44"/>
  <c r="J394" i="44"/>
  <c r="J395" i="44"/>
  <c r="J396" i="44"/>
  <c r="J397" i="44"/>
  <c r="J398" i="44"/>
  <c r="J400" i="44"/>
  <c r="J402" i="44"/>
  <c r="J417" i="44"/>
  <c r="J419" i="44"/>
  <c r="J431" i="44"/>
  <c r="I337" i="56"/>
  <c r="I333" i="56"/>
  <c r="J57" i="46"/>
  <c r="I298" i="56"/>
  <c r="I309" i="56"/>
  <c r="I259" i="56"/>
  <c r="I271" i="56"/>
  <c r="I282" i="56"/>
  <c r="I287" i="56"/>
  <c r="I96" i="56"/>
  <c r="I99" i="56"/>
  <c r="I107" i="56"/>
  <c r="I115" i="56"/>
  <c r="I62" i="56"/>
  <c r="I63" i="56"/>
  <c r="I64" i="56"/>
  <c r="I127" i="56"/>
  <c r="I128" i="56"/>
  <c r="I129" i="56"/>
  <c r="I136" i="56"/>
  <c r="I137" i="56"/>
  <c r="I141" i="56"/>
  <c r="I155" i="56"/>
  <c r="I156" i="56"/>
  <c r="I163" i="56"/>
  <c r="I164" i="56"/>
  <c r="I171" i="56"/>
  <c r="I172" i="56"/>
  <c r="I177" i="56"/>
  <c r="I178" i="56"/>
  <c r="I192" i="56"/>
  <c r="I193" i="56"/>
  <c r="I194" i="56"/>
  <c r="I211" i="56"/>
  <c r="I235" i="56"/>
  <c r="I241" i="56"/>
  <c r="I250" i="56"/>
  <c r="I251" i="56"/>
  <c r="J46" i="51"/>
  <c r="J49" i="51"/>
  <c r="J50" i="51"/>
  <c r="J51" i="51"/>
  <c r="J52" i="51"/>
  <c r="J53" i="51"/>
  <c r="J113" i="51"/>
  <c r="J114" i="51"/>
  <c r="J115" i="51"/>
  <c r="J116" i="51"/>
  <c r="J117" i="51"/>
  <c r="J118" i="51"/>
  <c r="J97" i="51"/>
  <c r="J98" i="51"/>
  <c r="J99" i="51"/>
  <c r="J100" i="51"/>
  <c r="J101" i="51"/>
  <c r="J102" i="51"/>
  <c r="J103" i="51"/>
  <c r="J104" i="51"/>
  <c r="J105" i="51"/>
  <c r="J482" i="44"/>
  <c r="J483" i="44"/>
  <c r="J484" i="44"/>
  <c r="J485" i="44"/>
  <c r="J486" i="44"/>
  <c r="J487" i="44"/>
  <c r="J488" i="44"/>
  <c r="J489" i="44"/>
  <c r="J490" i="44"/>
  <c r="J491" i="44"/>
  <c r="J447" i="44"/>
  <c r="J449" i="44"/>
  <c r="J450" i="44"/>
  <c r="J451" i="44"/>
  <c r="J452" i="44"/>
  <c r="J453" i="44"/>
  <c r="J455" i="44"/>
  <c r="J457" i="44"/>
  <c r="J458" i="44"/>
  <c r="J459" i="44"/>
  <c r="J468" i="44"/>
  <c r="J470" i="44"/>
  <c r="J471" i="44"/>
  <c r="J472" i="44"/>
  <c r="J473" i="44"/>
  <c r="J474" i="44"/>
  <c r="J475" i="44"/>
  <c r="J476" i="44"/>
  <c r="J477" i="44"/>
  <c r="J478" i="44"/>
  <c r="J437" i="44"/>
  <c r="J439" i="44"/>
  <c r="J352" i="44"/>
  <c r="J354" i="44"/>
  <c r="J355" i="44"/>
  <c r="J356" i="44"/>
  <c r="J357" i="44"/>
  <c r="J358" i="44"/>
  <c r="J359" i="44"/>
  <c r="J360" i="44"/>
  <c r="J361" i="44"/>
  <c r="J362" i="44"/>
  <c r="J363" i="44"/>
  <c r="J367" i="44"/>
  <c r="J369" i="44"/>
  <c r="J370" i="44"/>
  <c r="J371" i="44"/>
  <c r="J372" i="44"/>
  <c r="J373" i="44"/>
  <c r="J374" i="44"/>
  <c r="J375" i="44"/>
  <c r="J376" i="44"/>
  <c r="J377" i="44"/>
  <c r="J378" i="44"/>
  <c r="J321" i="44"/>
  <c r="J323" i="44"/>
  <c r="J324" i="44"/>
  <c r="J325" i="44"/>
  <c r="J326" i="44"/>
  <c r="J327" i="44"/>
  <c r="J328" i="44"/>
  <c r="J329" i="44"/>
  <c r="J330" i="44"/>
  <c r="J331" i="44"/>
  <c r="J332" i="44"/>
  <c r="J334" i="44"/>
  <c r="J336" i="44"/>
  <c r="J337" i="44"/>
  <c r="J338" i="44"/>
  <c r="J339" i="44"/>
  <c r="J342" i="44"/>
  <c r="J344" i="44"/>
  <c r="J345" i="44"/>
  <c r="J346" i="44"/>
  <c r="J347" i="44"/>
  <c r="J291" i="44"/>
  <c r="J294" i="44"/>
  <c r="J295" i="44"/>
  <c r="J296" i="44"/>
  <c r="J300" i="44"/>
  <c r="J301" i="44"/>
  <c r="J302" i="44"/>
  <c r="J307" i="44"/>
  <c r="J309" i="44"/>
  <c r="J311" i="44"/>
  <c r="J312" i="44"/>
  <c r="J313" i="44"/>
  <c r="J314" i="44"/>
  <c r="J315" i="44"/>
  <c r="J259" i="44"/>
  <c r="J261" i="44"/>
  <c r="J262" i="44"/>
  <c r="J263" i="44"/>
  <c r="J264" i="44"/>
  <c r="J267" i="44"/>
  <c r="J269" i="44"/>
  <c r="J270" i="44"/>
  <c r="J271" i="44"/>
  <c r="J272" i="44"/>
  <c r="J275" i="44"/>
  <c r="J278" i="44"/>
  <c r="J280" i="44"/>
  <c r="J281" i="44"/>
  <c r="J282" i="44"/>
  <c r="J228" i="44"/>
  <c r="J229" i="44"/>
  <c r="J230" i="44"/>
  <c r="J231" i="44"/>
  <c r="J232" i="44"/>
  <c r="J233" i="44"/>
  <c r="J234" i="44"/>
  <c r="J235" i="44"/>
  <c r="J236" i="44"/>
  <c r="J237" i="44"/>
  <c r="J238" i="44"/>
  <c r="J243" i="44"/>
  <c r="J245" i="44"/>
  <c r="J246" i="44"/>
  <c r="J247" i="44"/>
  <c r="J248" i="44"/>
  <c r="J196" i="44"/>
  <c r="J197" i="44"/>
  <c r="J198" i="44"/>
  <c r="J199" i="44"/>
  <c r="J200" i="44"/>
  <c r="J201" i="44"/>
  <c r="J202" i="44"/>
  <c r="J203" i="44"/>
  <c r="J204" i="44"/>
  <c r="J205" i="44"/>
  <c r="J206" i="44"/>
  <c r="J207" i="44"/>
  <c r="J214" i="44"/>
  <c r="J215" i="44"/>
  <c r="J216" i="44"/>
  <c r="J217" i="44"/>
  <c r="J218" i="44"/>
  <c r="J219" i="44"/>
  <c r="J220" i="44"/>
  <c r="J221" i="44"/>
  <c r="J222" i="44"/>
  <c r="J162" i="44"/>
  <c r="J163" i="44"/>
  <c r="J171" i="44"/>
  <c r="J172" i="44"/>
  <c r="J173" i="44"/>
  <c r="J174" i="44"/>
  <c r="J175" i="44"/>
  <c r="J176" i="44"/>
  <c r="J177" i="44"/>
  <c r="J178" i="44"/>
  <c r="J179" i="44"/>
  <c r="J180" i="44"/>
  <c r="J181" i="44"/>
  <c r="J182" i="44"/>
  <c r="J130" i="44"/>
  <c r="J131" i="44"/>
  <c r="J132" i="44"/>
  <c r="J133" i="44"/>
  <c r="J134" i="44"/>
  <c r="J135" i="44"/>
  <c r="J136" i="44"/>
  <c r="J137" i="44"/>
  <c r="J138" i="44"/>
  <c r="J142" i="44"/>
  <c r="J145" i="44"/>
  <c r="J146" i="44"/>
  <c r="J147" i="44"/>
  <c r="J148" i="44"/>
  <c r="J149" i="44"/>
  <c r="J150" i="44"/>
  <c r="J151" i="44"/>
  <c r="J154" i="44"/>
  <c r="J155" i="44"/>
  <c r="J105" i="44"/>
  <c r="J106" i="44"/>
  <c r="J107" i="44"/>
  <c r="J108" i="44"/>
  <c r="J109" i="44"/>
  <c r="J110" i="44"/>
  <c r="J111" i="44"/>
  <c r="J112" i="44"/>
  <c r="J113" i="44"/>
  <c r="J114" i="44"/>
  <c r="J115" i="44"/>
  <c r="J116" i="44"/>
  <c r="J117" i="44"/>
  <c r="J121" i="44"/>
  <c r="J122" i="44"/>
  <c r="J123" i="44"/>
  <c r="J124" i="44"/>
  <c r="J69" i="44"/>
  <c r="J70" i="44"/>
  <c r="J72" i="44"/>
  <c r="J73" i="44"/>
  <c r="J74" i="44"/>
  <c r="J78" i="44"/>
  <c r="J79" i="44"/>
  <c r="J84" i="44"/>
  <c r="J85" i="44"/>
  <c r="J86" i="44"/>
  <c r="J87" i="44"/>
  <c r="J88" i="44"/>
  <c r="J89" i="44"/>
  <c r="J90" i="44"/>
  <c r="J91" i="44"/>
  <c r="J92" i="44"/>
  <c r="J93" i="44"/>
  <c r="J39" i="44"/>
  <c r="J40" i="44"/>
  <c r="J41" i="44"/>
  <c r="J42" i="44"/>
  <c r="J43" i="44"/>
  <c r="J44" i="44"/>
  <c r="J45" i="44"/>
  <c r="J49" i="44"/>
  <c r="J50" i="44"/>
  <c r="J51" i="44"/>
  <c r="J52" i="44"/>
  <c r="J53" i="44"/>
  <c r="J57" i="44"/>
  <c r="J58" i="44"/>
  <c r="J8" i="44"/>
  <c r="J9" i="44"/>
  <c r="J10" i="44"/>
  <c r="J14" i="44"/>
  <c r="J15" i="44"/>
  <c r="J16" i="44"/>
  <c r="J17" i="44"/>
  <c r="J20" i="44"/>
  <c r="J21" i="44"/>
  <c r="J22" i="44"/>
  <c r="J23" i="44"/>
  <c r="J24" i="44"/>
  <c r="I65" i="50"/>
  <c r="I66" i="50"/>
  <c r="I67" i="50"/>
  <c r="I68" i="50"/>
  <c r="I71" i="50"/>
  <c r="I74" i="50"/>
  <c r="I75" i="50"/>
  <c r="I78" i="50"/>
  <c r="I79" i="50"/>
  <c r="I87" i="50"/>
  <c r="I40" i="50"/>
  <c r="I42" i="50"/>
  <c r="I44" i="50"/>
  <c r="I47" i="50"/>
  <c r="I52" i="50"/>
  <c r="I55" i="50"/>
  <c r="I57" i="50"/>
  <c r="I19" i="50"/>
  <c r="I20" i="50"/>
  <c r="I21" i="50"/>
  <c r="I6" i="50"/>
  <c r="I35" i="50" s="1"/>
  <c r="I36" i="50" s="1"/>
  <c r="I7" i="50"/>
  <c r="I9" i="50"/>
  <c r="I10" i="50"/>
  <c r="I13" i="50"/>
  <c r="I14" i="50"/>
  <c r="I15" i="50"/>
  <c r="I16" i="50"/>
  <c r="I23" i="50"/>
  <c r="I24" i="50"/>
  <c r="I25" i="50"/>
  <c r="I27" i="50"/>
  <c r="I28" i="50"/>
  <c r="I29" i="50"/>
  <c r="I30" i="50"/>
  <c r="I31" i="50"/>
  <c r="I32" i="50"/>
  <c r="I33" i="50"/>
  <c r="I34" i="50"/>
  <c r="J243" i="42"/>
  <c r="J142" i="51"/>
  <c r="J143" i="51"/>
  <c r="J144" i="51"/>
  <c r="J145" i="51"/>
  <c r="J146" i="51"/>
  <c r="J155" i="51"/>
  <c r="J156" i="51"/>
  <c r="J157" i="51"/>
  <c r="J158" i="51"/>
  <c r="J159" i="51"/>
  <c r="J160" i="51"/>
  <c r="J29" i="44"/>
  <c r="J28" i="44"/>
  <c r="J27" i="44"/>
  <c r="J385" i="46"/>
  <c r="J386" i="46"/>
  <c r="J387" i="46"/>
  <c r="J388" i="46"/>
  <c r="J389" i="46"/>
  <c r="J390" i="46"/>
  <c r="J391" i="46"/>
  <c r="J392" i="46"/>
  <c r="J396" i="46"/>
  <c r="J397" i="46"/>
  <c r="I204" i="52"/>
  <c r="I206" i="52"/>
  <c r="I210" i="52"/>
  <c r="I215" i="52"/>
  <c r="I219" i="52"/>
  <c r="I222" i="52"/>
  <c r="I223" i="52"/>
  <c r="I173" i="52"/>
  <c r="I174" i="52"/>
  <c r="I175" i="52"/>
  <c r="I176" i="52"/>
  <c r="I177" i="52"/>
  <c r="I178" i="52"/>
  <c r="I179" i="52"/>
  <c r="I180" i="52"/>
  <c r="I181" i="52"/>
  <c r="I185" i="52"/>
  <c r="I186" i="52"/>
  <c r="I187" i="52"/>
  <c r="I188" i="52"/>
  <c r="I190" i="52"/>
  <c r="I192" i="52"/>
  <c r="I143" i="52"/>
  <c r="I144" i="52"/>
  <c r="I145" i="52"/>
  <c r="I146" i="52"/>
  <c r="I147" i="52"/>
  <c r="I150" i="52"/>
  <c r="I151" i="52"/>
  <c r="I152" i="52"/>
  <c r="I156" i="52"/>
  <c r="I157" i="52"/>
  <c r="I161" i="52"/>
  <c r="I162" i="52"/>
  <c r="I163" i="52"/>
  <c r="I164" i="52"/>
  <c r="I165" i="52"/>
  <c r="I166" i="52"/>
  <c r="I111" i="52"/>
  <c r="I112" i="52"/>
  <c r="I113" i="52"/>
  <c r="I114" i="52"/>
  <c r="I116" i="52"/>
  <c r="I117" i="52"/>
  <c r="I118" i="52"/>
  <c r="I119" i="52"/>
  <c r="I120" i="52"/>
  <c r="I121" i="52"/>
  <c r="I122" i="52"/>
  <c r="I124" i="52"/>
  <c r="I125" i="52"/>
  <c r="I126" i="52"/>
  <c r="I128" i="52"/>
  <c r="I132" i="52"/>
  <c r="I133" i="52"/>
  <c r="I134" i="52"/>
  <c r="I135" i="52"/>
  <c r="I136" i="52"/>
  <c r="I84" i="52"/>
  <c r="I85" i="52"/>
  <c r="I86" i="52"/>
  <c r="I87" i="52"/>
  <c r="I91" i="52"/>
  <c r="I92" i="52"/>
  <c r="I93" i="52"/>
  <c r="I94" i="52"/>
  <c r="I95" i="52"/>
  <c r="I96" i="52"/>
  <c r="I99" i="52"/>
  <c r="I100" i="52"/>
  <c r="I101" i="52"/>
  <c r="I102" i="52"/>
  <c r="I103" i="52"/>
  <c r="I104" i="52"/>
  <c r="I59" i="52"/>
  <c r="I61" i="52"/>
  <c r="I63" i="52"/>
  <c r="I65" i="52"/>
  <c r="I67" i="52"/>
  <c r="I71" i="52"/>
  <c r="I72" i="52"/>
  <c r="I73" i="52"/>
  <c r="I74" i="52"/>
  <c r="I75" i="52"/>
  <c r="I76" i="52"/>
  <c r="I77" i="52"/>
  <c r="I18" i="52"/>
  <c r="I23" i="52"/>
  <c r="I25" i="52"/>
  <c r="I27" i="52"/>
  <c r="I30" i="52"/>
  <c r="I33" i="52"/>
  <c r="I37" i="52"/>
  <c r="I39" i="52"/>
  <c r="I7" i="47"/>
  <c r="I9" i="47"/>
  <c r="I29" i="47" s="1"/>
  <c r="I10" i="47"/>
  <c r="I11" i="47"/>
  <c r="J474" i="46"/>
  <c r="J475" i="46"/>
  <c r="J476" i="46"/>
  <c r="J477" i="46"/>
  <c r="J478" i="46"/>
  <c r="J479" i="46"/>
  <c r="J480" i="46"/>
  <c r="J481" i="46"/>
  <c r="J482" i="46"/>
  <c r="J483" i="46"/>
  <c r="J484" i="46"/>
  <c r="J439" i="46"/>
  <c r="J440" i="46"/>
  <c r="J441" i="46"/>
  <c r="J442" i="46"/>
  <c r="J443" i="46"/>
  <c r="J444" i="46"/>
  <c r="J445" i="46"/>
  <c r="J446" i="46"/>
  <c r="J447" i="46"/>
  <c r="J448" i="46"/>
  <c r="J449" i="46"/>
  <c r="J450" i="46"/>
  <c r="J451" i="46"/>
  <c r="J458" i="46"/>
  <c r="J459" i="46"/>
  <c r="J460" i="46"/>
  <c r="J461" i="46"/>
  <c r="J462" i="46"/>
  <c r="J463" i="46"/>
  <c r="J425" i="46"/>
  <c r="J426" i="46"/>
  <c r="J427" i="46"/>
  <c r="J428" i="46"/>
  <c r="J429" i="46"/>
  <c r="J430" i="46"/>
  <c r="J431" i="46"/>
  <c r="J432" i="46"/>
  <c r="J433" i="46"/>
  <c r="J434" i="46"/>
  <c r="J358" i="46"/>
  <c r="J359" i="46"/>
  <c r="J360" i="46"/>
  <c r="J361" i="46"/>
  <c r="J362" i="46"/>
  <c r="J363" i="46"/>
  <c r="J364" i="46"/>
  <c r="J365" i="46"/>
  <c r="J366" i="46"/>
  <c r="J367" i="46"/>
  <c r="J368" i="46"/>
  <c r="J369" i="46"/>
  <c r="J370" i="46"/>
  <c r="J371" i="46"/>
  <c r="J372" i="46"/>
  <c r="J373" i="46"/>
  <c r="J374" i="46"/>
  <c r="J375" i="46"/>
  <c r="J376" i="46"/>
  <c r="J377" i="46"/>
  <c r="J378" i="46"/>
  <c r="J379" i="46"/>
  <c r="J380" i="46"/>
  <c r="J339" i="46"/>
  <c r="J340" i="46"/>
  <c r="J341" i="46"/>
  <c r="J342" i="46"/>
  <c r="J343" i="46"/>
  <c r="J310" i="46"/>
  <c r="J311" i="46"/>
  <c r="J312" i="46"/>
  <c r="J280" i="46"/>
  <c r="J281" i="46"/>
  <c r="J282" i="46"/>
  <c r="J225" i="46"/>
  <c r="J226" i="46"/>
  <c r="J227" i="46"/>
  <c r="J228" i="46"/>
  <c r="J229" i="46"/>
  <c r="J230" i="46"/>
  <c r="J231" i="46"/>
  <c r="J232" i="46"/>
  <c r="J233" i="46"/>
  <c r="J234" i="46"/>
  <c r="J235" i="46"/>
  <c r="J236" i="46"/>
  <c r="J237" i="46"/>
  <c r="J238" i="46"/>
  <c r="J239" i="46"/>
  <c r="J240" i="46"/>
  <c r="J241" i="46"/>
  <c r="J242" i="46"/>
  <c r="J243" i="46"/>
  <c r="J244" i="46"/>
  <c r="J245" i="46"/>
  <c r="J246" i="46"/>
  <c r="J247" i="46"/>
  <c r="J254" i="46"/>
  <c r="J255" i="46"/>
  <c r="J256" i="46"/>
  <c r="J257" i="46"/>
  <c r="J258" i="46"/>
  <c r="J259" i="46"/>
  <c r="J260" i="46"/>
  <c r="J261" i="46"/>
  <c r="J262" i="46"/>
  <c r="J263" i="46"/>
  <c r="J264" i="46"/>
  <c r="J268" i="46"/>
  <c r="J288" i="46"/>
  <c r="J289" i="46"/>
  <c r="J290" i="46"/>
  <c r="J291" i="46"/>
  <c r="J292" i="46"/>
  <c r="J293" i="46"/>
  <c r="J294" i="46"/>
  <c r="J295" i="46"/>
  <c r="J296" i="46"/>
  <c r="J297" i="46"/>
  <c r="J298" i="46"/>
  <c r="J299" i="46"/>
  <c r="J300" i="46"/>
  <c r="J322" i="46"/>
  <c r="J323" i="46"/>
  <c r="J324" i="46"/>
  <c r="J325" i="46"/>
  <c r="J326" i="46"/>
  <c r="J327" i="46"/>
  <c r="J174" i="46"/>
  <c r="J175" i="46"/>
  <c r="J176" i="46"/>
  <c r="J177" i="46"/>
  <c r="J178" i="46"/>
  <c r="J179" i="46"/>
  <c r="J180" i="46"/>
  <c r="J181" i="46"/>
  <c r="J182" i="46"/>
  <c r="J183" i="46"/>
  <c r="J184" i="46"/>
  <c r="J185" i="46"/>
  <c r="J186" i="46"/>
  <c r="J187" i="46"/>
  <c r="J188" i="46"/>
  <c r="J189" i="46"/>
  <c r="J190" i="46"/>
  <c r="J191" i="46"/>
  <c r="J192" i="46"/>
  <c r="J193" i="46"/>
  <c r="J108" i="46"/>
  <c r="J109" i="46"/>
  <c r="J110" i="46"/>
  <c r="J111" i="46"/>
  <c r="J115" i="46"/>
  <c r="J122" i="46"/>
  <c r="J123" i="46"/>
  <c r="J124" i="46"/>
  <c r="J125" i="46"/>
  <c r="J126" i="46"/>
  <c r="J127" i="46"/>
  <c r="J128" i="46"/>
  <c r="J131" i="46"/>
  <c r="J107" i="46"/>
  <c r="J146" i="46"/>
  <c r="J147" i="46"/>
  <c r="J148" i="46"/>
  <c r="J155" i="46"/>
  <c r="J156" i="46"/>
  <c r="J157" i="46"/>
  <c r="J158" i="46"/>
  <c r="J159" i="46"/>
  <c r="J160" i="46"/>
  <c r="J161" i="46"/>
  <c r="J162" i="46"/>
  <c r="J74" i="46"/>
  <c r="J75" i="46"/>
  <c r="J76" i="46"/>
  <c r="J77" i="46"/>
  <c r="J78" i="46"/>
  <c r="J79" i="46"/>
  <c r="J80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35" i="46"/>
  <c r="J36" i="46"/>
  <c r="J37" i="46"/>
  <c r="J38" i="46"/>
  <c r="J39" i="46"/>
  <c r="J40" i="46"/>
  <c r="J41" i="46"/>
  <c r="J42" i="46"/>
  <c r="J43" i="46"/>
  <c r="J51" i="46"/>
  <c r="J12" i="46"/>
  <c r="J13" i="46"/>
  <c r="J15" i="46"/>
  <c r="J17" i="46"/>
  <c r="J22" i="46"/>
  <c r="J26" i="46"/>
  <c r="J269" i="42"/>
  <c r="J270" i="42"/>
  <c r="J271" i="42"/>
  <c r="J272" i="42"/>
  <c r="J273" i="42"/>
  <c r="J274" i="42"/>
  <c r="J277" i="42"/>
  <c r="J278" i="42"/>
  <c r="J279" i="42"/>
  <c r="J280" i="42"/>
  <c r="J281" i="42"/>
  <c r="J284" i="42"/>
  <c r="J285" i="42"/>
  <c r="J286" i="42"/>
  <c r="J287" i="42"/>
  <c r="J288" i="42"/>
  <c r="J250" i="42"/>
  <c r="J254" i="42"/>
  <c r="J258" i="42"/>
  <c r="J262" i="42"/>
  <c r="J263" i="42"/>
  <c r="J264" i="42"/>
  <c r="J232" i="42"/>
  <c r="J237" i="42" s="1"/>
  <c r="J233" i="42"/>
  <c r="J234" i="42"/>
  <c r="J235" i="42"/>
  <c r="J166" i="42"/>
  <c r="J167" i="42"/>
  <c r="J168" i="42"/>
  <c r="J169" i="42"/>
  <c r="J173" i="42"/>
  <c r="J174" i="42"/>
  <c r="J175" i="42"/>
  <c r="J176" i="42"/>
  <c r="J182" i="42"/>
  <c r="J183" i="42"/>
  <c r="J184" i="42"/>
  <c r="J185" i="42"/>
  <c r="J186" i="42"/>
  <c r="J187" i="42"/>
  <c r="J188" i="42"/>
  <c r="J189" i="42"/>
  <c r="J197" i="42"/>
  <c r="J198" i="42"/>
  <c r="J133" i="42"/>
  <c r="J134" i="42"/>
  <c r="J135" i="42"/>
  <c r="J136" i="42"/>
  <c r="J137" i="42"/>
  <c r="J142" i="42"/>
  <c r="J143" i="42"/>
  <c r="J144" i="42"/>
  <c r="J145" i="42"/>
  <c r="J146" i="42"/>
  <c r="J147" i="42"/>
  <c r="J148" i="42"/>
  <c r="J149" i="42"/>
  <c r="J150" i="42"/>
  <c r="J151" i="42"/>
  <c r="J152" i="42"/>
  <c r="J153" i="42"/>
  <c r="J154" i="42"/>
  <c r="J155" i="42"/>
  <c r="J156" i="42"/>
  <c r="J157" i="42"/>
  <c r="J158" i="42"/>
  <c r="J159" i="42"/>
  <c r="J160" i="42"/>
  <c r="J103" i="42"/>
  <c r="J104" i="42"/>
  <c r="J105" i="42"/>
  <c r="J106" i="42"/>
  <c r="J107" i="42"/>
  <c r="J108" i="42"/>
  <c r="J109" i="42"/>
  <c r="J110" i="42"/>
  <c r="J111" i="42"/>
  <c r="J112" i="42"/>
  <c r="J113" i="42"/>
  <c r="J114" i="42"/>
  <c r="J115" i="42"/>
  <c r="J116" i="42"/>
  <c r="J117" i="42"/>
  <c r="J118" i="42"/>
  <c r="J119" i="42"/>
  <c r="J120" i="42"/>
  <c r="J121" i="42"/>
  <c r="J122" i="42"/>
  <c r="J123" i="42"/>
  <c r="J124" i="42"/>
  <c r="J125" i="42"/>
  <c r="J126" i="42"/>
  <c r="J127" i="42"/>
  <c r="J77" i="42"/>
  <c r="J72" i="42"/>
  <c r="J73" i="42"/>
  <c r="J84" i="42"/>
  <c r="J93" i="42"/>
  <c r="J54" i="42"/>
  <c r="J55" i="42"/>
  <c r="J65" i="42"/>
  <c r="J44" i="42"/>
  <c r="J40" i="42"/>
  <c r="J8" i="42"/>
  <c r="J9" i="42"/>
  <c r="J1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98" i="41"/>
  <c r="J100" i="41"/>
  <c r="J101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50" i="41"/>
  <c r="J47" i="41"/>
  <c r="J52" i="41"/>
  <c r="J53" i="41"/>
  <c r="J56" i="41"/>
  <c r="J58" i="41"/>
  <c r="J7" i="41"/>
  <c r="J9" i="41"/>
  <c r="J23" i="41"/>
  <c r="J25" i="41"/>
  <c r="J137" i="51"/>
  <c r="J140" i="51"/>
  <c r="J141" i="51"/>
  <c r="J82" i="51"/>
  <c r="J68" i="51"/>
  <c r="J69" i="51"/>
  <c r="J70" i="51"/>
  <c r="J72" i="51"/>
  <c r="J73" i="51"/>
  <c r="J74" i="51"/>
  <c r="J75" i="51"/>
  <c r="J76" i="51"/>
  <c r="J77" i="51"/>
  <c r="J78" i="51"/>
  <c r="J12" i="51"/>
  <c r="J16" i="51"/>
  <c r="J17" i="51"/>
  <c r="J18" i="51"/>
  <c r="J19" i="51"/>
  <c r="J20" i="51"/>
  <c r="J21" i="51"/>
  <c r="J22" i="51"/>
  <c r="J23" i="51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112" i="49"/>
  <c r="J113" i="49"/>
  <c r="J115" i="49"/>
  <c r="J117" i="49"/>
  <c r="J118" i="49"/>
  <c r="J119" i="49"/>
  <c r="J120" i="49"/>
  <c r="J121" i="49"/>
  <c r="J122" i="49"/>
  <c r="J123" i="49"/>
  <c r="J124" i="49"/>
  <c r="J125" i="49"/>
  <c r="J126" i="49"/>
  <c r="J101" i="49"/>
  <c r="J102" i="49"/>
  <c r="J103" i="49"/>
  <c r="J104" i="49"/>
  <c r="J105" i="49"/>
  <c r="J106" i="49"/>
  <c r="J107" i="49"/>
  <c r="J108" i="49"/>
  <c r="J133" i="49"/>
  <c r="J134" i="49"/>
  <c r="J135" i="49"/>
  <c r="J136" i="49"/>
  <c r="J137" i="49"/>
  <c r="J138" i="49"/>
  <c r="J139" i="49"/>
  <c r="J140" i="49"/>
  <c r="J70" i="49"/>
  <c r="J71" i="49"/>
  <c r="J95" i="49" s="1"/>
  <c r="J73" i="49"/>
  <c r="J74" i="49"/>
  <c r="J75" i="49"/>
  <c r="J76" i="49"/>
  <c r="J77" i="49"/>
  <c r="J78" i="49"/>
  <c r="J79" i="49"/>
  <c r="J80" i="49"/>
  <c r="J81" i="49"/>
  <c r="J82" i="49"/>
  <c r="J83" i="49"/>
  <c r="J84" i="49"/>
  <c r="J88" i="49"/>
  <c r="J89" i="49"/>
  <c r="J91" i="49"/>
  <c r="J93" i="49"/>
  <c r="J94" i="49"/>
  <c r="J38" i="49"/>
  <c r="J39" i="49"/>
  <c r="J40" i="49"/>
  <c r="J41" i="49"/>
  <c r="J42" i="49"/>
  <c r="J43" i="49"/>
  <c r="J47" i="49"/>
  <c r="J48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11" i="49"/>
  <c r="J10" i="49"/>
  <c r="J13" i="49"/>
  <c r="J14" i="49"/>
  <c r="J15" i="49"/>
  <c r="J16" i="49"/>
  <c r="J17" i="49"/>
  <c r="J18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40" i="48"/>
  <c r="J41" i="48"/>
  <c r="J46" i="48"/>
  <c r="J50" i="48"/>
  <c r="J9" i="48"/>
  <c r="J10" i="48"/>
  <c r="J11" i="48"/>
  <c r="J14" i="48"/>
  <c r="J16" i="48"/>
  <c r="J21" i="48"/>
  <c r="J22" i="48"/>
  <c r="J27" i="48"/>
  <c r="J28" i="48"/>
  <c r="J30" i="48"/>
  <c r="J31" i="48"/>
  <c r="J32" i="48"/>
  <c r="I90" i="50"/>
  <c r="J269" i="46"/>
  <c r="J173" i="46"/>
  <c r="J172" i="46"/>
  <c r="J171" i="46"/>
  <c r="J170" i="46"/>
  <c r="J163" i="46"/>
  <c r="J247" i="42"/>
  <c r="J210" i="42"/>
  <c r="J202" i="42"/>
  <c r="J7" i="42"/>
  <c r="J249" i="42"/>
  <c r="J248" i="42"/>
  <c r="J228" i="42"/>
  <c r="J227" i="42"/>
  <c r="J226" i="42"/>
  <c r="J225" i="42"/>
  <c r="J224" i="42"/>
  <c r="J223" i="42"/>
  <c r="J222" i="42"/>
  <c r="J221" i="42"/>
  <c r="J220" i="42"/>
  <c r="J219" i="42"/>
  <c r="J218" i="42"/>
  <c r="J217" i="42"/>
  <c r="J216" i="42"/>
  <c r="J215" i="42"/>
  <c r="J214" i="42"/>
  <c r="J213" i="42"/>
  <c r="J212" i="42"/>
  <c r="J211" i="42"/>
  <c r="J204" i="42"/>
  <c r="J203" i="42"/>
  <c r="J65" i="41"/>
  <c r="J45" i="41"/>
  <c r="J33" i="41"/>
  <c r="J35" i="41"/>
  <c r="B49" i="49"/>
  <c r="B72" i="49"/>
  <c r="B90" i="49"/>
  <c r="B114" i="49"/>
  <c r="B12" i="49"/>
  <c r="J99" i="44"/>
  <c r="J100" i="44"/>
  <c r="J101" i="44"/>
  <c r="J104" i="44"/>
  <c r="B37" i="49"/>
  <c r="J37" i="49"/>
  <c r="J307" i="46"/>
  <c r="J308" i="46"/>
  <c r="J309" i="46"/>
  <c r="J303" i="46"/>
  <c r="J304" i="46"/>
  <c r="J305" i="46"/>
  <c r="J306" i="46"/>
  <c r="J302" i="46"/>
  <c r="J301" i="46"/>
  <c r="J432" i="44"/>
  <c r="J433" i="44" s="1"/>
  <c r="J33" i="49"/>
  <c r="J29" i="43"/>
  <c r="I167" i="52"/>
  <c r="I72" i="1"/>
  <c r="I73" i="1" s="1"/>
  <c r="J412" i="44"/>
  <c r="J63" i="44" l="1"/>
  <c r="J95" i="44"/>
  <c r="J289" i="42"/>
  <c r="J290" i="42" s="1"/>
  <c r="J60" i="41"/>
  <c r="J61" i="41" s="1"/>
  <c r="J161" i="42"/>
  <c r="J78" i="42"/>
  <c r="J128" i="42"/>
  <c r="J129" i="42" s="1"/>
  <c r="J130" i="42" s="1"/>
  <c r="J26" i="41"/>
  <c r="J27" i="41" s="1"/>
  <c r="J92" i="41"/>
  <c r="J93" i="41" s="1"/>
  <c r="I30" i="1"/>
  <c r="I262" i="1"/>
  <c r="I263" i="1" s="1"/>
  <c r="I54" i="1"/>
  <c r="I44" i="1"/>
  <c r="I45" i="1" s="1"/>
  <c r="I31" i="1"/>
  <c r="I32" i="1" s="1"/>
  <c r="I74" i="1"/>
  <c r="J29" i="46"/>
  <c r="J30" i="46" s="1"/>
  <c r="J31" i="46" s="1"/>
  <c r="J63" i="46"/>
  <c r="J64" i="46" s="1"/>
  <c r="J65" i="46" s="1"/>
  <c r="J348" i="46"/>
  <c r="J349" i="46" s="1"/>
  <c r="J350" i="46" s="1"/>
  <c r="J381" i="46"/>
  <c r="J382" i="46" s="1"/>
  <c r="I37" i="50"/>
  <c r="I114" i="50"/>
  <c r="J213" i="46"/>
  <c r="J214" i="46" s="1"/>
  <c r="J215" i="46" s="1"/>
  <c r="J248" i="46" s="1"/>
  <c r="I52" i="56"/>
  <c r="I53" i="56" s="1"/>
  <c r="I54" i="56" s="1"/>
  <c r="I120" i="56"/>
  <c r="I121" i="56" s="1"/>
  <c r="I122" i="56" s="1"/>
  <c r="I288" i="56"/>
  <c r="I289" i="56" s="1"/>
  <c r="I290" i="56" s="1"/>
  <c r="I315" i="56"/>
  <c r="I316" i="56" s="1"/>
  <c r="I317" i="56" s="1"/>
  <c r="I396" i="56"/>
  <c r="I417" i="56" s="1"/>
  <c r="I186" i="56"/>
  <c r="I187" i="56" s="1"/>
  <c r="I188" i="56" s="1"/>
  <c r="I225" i="56"/>
  <c r="J31" i="61"/>
  <c r="J130" i="51"/>
  <c r="J131" i="51" s="1"/>
  <c r="J61" i="51"/>
  <c r="J184" i="51"/>
  <c r="J185" i="51" s="1"/>
  <c r="J186" i="51" s="1"/>
  <c r="J30" i="51"/>
  <c r="J31" i="51" s="1"/>
  <c r="J32" i="51" s="1"/>
  <c r="J96" i="49"/>
  <c r="J97" i="49" s="1"/>
  <c r="J96" i="44"/>
  <c r="J97" i="44" s="1"/>
  <c r="I168" i="52"/>
  <c r="I169" i="52" s="1"/>
  <c r="J97" i="46"/>
  <c r="J132" i="46"/>
  <c r="J197" i="46"/>
  <c r="J162" i="42"/>
  <c r="J163" i="42" s="1"/>
  <c r="J34" i="49"/>
  <c r="J35" i="49"/>
  <c r="J33" i="48"/>
  <c r="J106" i="51"/>
  <c r="J238" i="42"/>
  <c r="J239" i="42" s="1"/>
  <c r="I264" i="1"/>
  <c r="J47" i="42"/>
  <c r="J66" i="42"/>
  <c r="J33" i="44"/>
  <c r="J156" i="44"/>
  <c r="J189" i="44"/>
  <c r="J223" i="44"/>
  <c r="J254" i="44"/>
  <c r="J462" i="44"/>
  <c r="I55" i="1"/>
  <c r="I56" i="1" s="1"/>
  <c r="I46" i="1"/>
  <c r="J435" i="46"/>
  <c r="J64" i="49"/>
  <c r="J414" i="44"/>
  <c r="J413" i="44"/>
  <c r="J383" i="46"/>
  <c r="J291" i="42"/>
  <c r="J114" i="41"/>
  <c r="J34" i="42"/>
  <c r="I59" i="50"/>
  <c r="I91" i="50"/>
  <c r="J125" i="44"/>
  <c r="I146" i="56"/>
  <c r="J468" i="46"/>
  <c r="J487" i="46"/>
  <c r="I30" i="47"/>
  <c r="I31" i="47"/>
  <c r="I42" i="52"/>
  <c r="I105" i="52"/>
  <c r="I137" i="52"/>
  <c r="I197" i="52"/>
  <c r="I224" i="52"/>
  <c r="J402" i="46"/>
  <c r="J164" i="51"/>
  <c r="J64" i="44"/>
  <c r="J65" i="44"/>
  <c r="J285" i="44"/>
  <c r="J316" i="44"/>
  <c r="J348" i="44"/>
  <c r="J504" i="44"/>
  <c r="I78" i="52"/>
  <c r="J32" i="61"/>
  <c r="J33" i="61" s="1"/>
  <c r="I237" i="1"/>
  <c r="I203" i="1"/>
  <c r="I171" i="1"/>
  <c r="I139" i="1"/>
  <c r="I105" i="1"/>
  <c r="J30" i="43"/>
  <c r="J31" i="43" s="1"/>
  <c r="J51" i="48"/>
  <c r="J127" i="49"/>
  <c r="J191" i="42"/>
  <c r="J379" i="44"/>
  <c r="I79" i="56"/>
  <c r="I17" i="1"/>
  <c r="I18" i="1" s="1"/>
  <c r="J62" i="41" l="1"/>
  <c r="J94" i="41"/>
  <c r="J28" i="41"/>
  <c r="I115" i="50"/>
  <c r="I116" i="50"/>
  <c r="I226" i="56"/>
  <c r="I227" i="56" s="1"/>
  <c r="J62" i="51"/>
  <c r="J63" i="51" s="1"/>
  <c r="J79" i="42"/>
  <c r="J80" i="42" s="1"/>
  <c r="J249" i="46"/>
  <c r="J250" i="46" s="1"/>
  <c r="J283" i="46" s="1"/>
  <c r="J52" i="48"/>
  <c r="J53" i="48" s="1"/>
  <c r="J192" i="42"/>
  <c r="J193" i="42" s="1"/>
  <c r="J206" i="42" s="1"/>
  <c r="I204" i="1"/>
  <c r="I205" i="1" s="1"/>
  <c r="J128" i="49"/>
  <c r="J129" i="49" s="1"/>
  <c r="I106" i="1"/>
  <c r="I107" i="1" s="1"/>
  <c r="I238" i="1"/>
  <c r="I239" i="1"/>
  <c r="J317" i="44"/>
  <c r="J318" i="44" s="1"/>
  <c r="J165" i="51"/>
  <c r="J171" i="51" s="1"/>
  <c r="I138" i="52"/>
  <c r="I139" i="52" s="1"/>
  <c r="I147" i="56"/>
  <c r="I148" i="56" s="1"/>
  <c r="I60" i="50"/>
  <c r="I61" i="50" s="1"/>
  <c r="J115" i="41"/>
  <c r="J116" i="41" s="1"/>
  <c r="J65" i="49"/>
  <c r="J66" i="49" s="1"/>
  <c r="J224" i="44"/>
  <c r="J225" i="44" s="1"/>
  <c r="J198" i="46"/>
  <c r="J199" i="46" s="1"/>
  <c r="I172" i="1"/>
  <c r="I173" i="1" s="1"/>
  <c r="I80" i="52"/>
  <c r="I79" i="52"/>
  <c r="I198" i="52"/>
  <c r="I199" i="52" s="1"/>
  <c r="I80" i="56"/>
  <c r="I140" i="1"/>
  <c r="I141" i="1" s="1"/>
  <c r="J286" i="44"/>
  <c r="J287" i="44" s="1"/>
  <c r="J403" i="46"/>
  <c r="J404" i="46" s="1"/>
  <c r="I106" i="52"/>
  <c r="I107" i="52" s="1"/>
  <c r="J489" i="46"/>
  <c r="J488" i="46"/>
  <c r="J190" i="44"/>
  <c r="J191" i="44" s="1"/>
  <c r="J67" i="42"/>
  <c r="J68" i="42" s="1"/>
  <c r="J380" i="44"/>
  <c r="J381" i="44" s="1"/>
  <c r="I225" i="52"/>
  <c r="I226" i="52" s="1"/>
  <c r="I43" i="52"/>
  <c r="I44" i="52" s="1"/>
  <c r="J469" i="46"/>
  <c r="J470" i="46" s="1"/>
  <c r="J127" i="44"/>
  <c r="J126" i="44"/>
  <c r="J463" i="44"/>
  <c r="J464" i="44" s="1"/>
  <c r="J157" i="44"/>
  <c r="J158" i="44" s="1"/>
  <c r="J48" i="42"/>
  <c r="J49" i="42" s="1"/>
  <c r="J34" i="48"/>
  <c r="J35" i="48" s="1"/>
  <c r="J133" i="46"/>
  <c r="J134" i="46" s="1"/>
  <c r="J505" i="44"/>
  <c r="J506" i="44" s="1"/>
  <c r="J349" i="44"/>
  <c r="J350" i="44" s="1"/>
  <c r="I92" i="50"/>
  <c r="I93" i="50" s="1"/>
  <c r="J35" i="42"/>
  <c r="J36" i="42" s="1"/>
  <c r="J436" i="46"/>
  <c r="J437" i="46" s="1"/>
  <c r="J256" i="44"/>
  <c r="J255" i="44"/>
  <c r="J34" i="44"/>
  <c r="J35" i="44" s="1"/>
  <c r="I345" i="56"/>
  <c r="J107" i="51"/>
  <c r="J108" i="51" s="1"/>
  <c r="J98" i="46"/>
  <c r="J99" i="46" s="1"/>
  <c r="J95" i="42" l="1"/>
  <c r="J96" i="42" s="1"/>
  <c r="J97" i="42" s="1"/>
  <c r="J284" i="46"/>
  <c r="J207" i="42"/>
  <c r="J208" i="42" s="1"/>
  <c r="J164" i="46"/>
  <c r="J150" i="49"/>
  <c r="I81" i="56"/>
  <c r="I252" i="56" s="1"/>
  <c r="I348" i="56"/>
  <c r="I349" i="56" s="1"/>
  <c r="I347" i="56"/>
  <c r="J285" i="46" l="1"/>
  <c r="J315" i="46" s="1"/>
  <c r="J316" i="46" s="1"/>
  <c r="J317" i="46" s="1"/>
  <c r="I253" i="56"/>
  <c r="I254" i="56" s="1"/>
  <c r="J165" i="46"/>
  <c r="J166" i="46" s="1"/>
  <c r="J151" i="49"/>
  <c r="J152" i="49" s="1"/>
</calcChain>
</file>

<file path=xl/comments1.xml><?xml version="1.0" encoding="utf-8"?>
<comments xmlns="http://schemas.openxmlformats.org/spreadsheetml/2006/main">
  <authors>
    <author>JKuroiwa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>Remember to order Universal Access Interactive Reading Workbooks, if desired, when ordering texts.  They are free!</t>
        </r>
      </text>
    </comment>
    <comment ref="A36" authorId="0" shapeId="0">
      <text>
        <r>
          <rPr>
            <sz val="8"/>
            <color indexed="81"/>
            <rFont val="Tahoma"/>
            <family val="2"/>
          </rPr>
          <t>Remember to order Universal Access Interactive Reading Workbooks, if desired, when you order texts.  They are free!</t>
        </r>
      </text>
    </comment>
    <comment ref="A50" authorId="0" shapeId="0">
      <text>
        <r>
          <rPr>
            <sz val="8"/>
            <color indexed="81"/>
            <rFont val="Tahoma"/>
            <family val="2"/>
          </rPr>
          <t>Remember to order Universal Access Interactive Reading Workbooks, if desired, when you order texts.  They are free!</t>
        </r>
      </text>
    </comment>
  </commentList>
</comments>
</file>

<file path=xl/comments2.xml><?xml version="1.0" encoding="utf-8"?>
<comments xmlns="http://schemas.openxmlformats.org/spreadsheetml/2006/main">
  <authors>
    <author>JKuroiwa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 to order free workbooks when ordering texts.  You may choose 2 for each textbook ordered.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 to order free workbooks when ordering texts.  You may choose 2 for each textbook ordered.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If you need workbooks as well as texts, order on line #87.</t>
        </r>
      </text>
    </comment>
    <comment ref="B68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  <comment ref="B168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 you may order free workbooks when you order texts.  You may choose 2 for each text ordered.</t>
        </r>
      </text>
    </comment>
  </commentList>
</comments>
</file>

<file path=xl/comments3.xml><?xml version="1.0" encoding="utf-8"?>
<comments xmlns="http://schemas.openxmlformats.org/spreadsheetml/2006/main">
  <authors>
    <author>JKuroiwa</author>
  </authors>
  <commentList>
    <comment ref="B23" authorId="0" shapeId="0">
      <text>
        <r>
          <rPr>
            <sz val="8"/>
            <color indexed="81"/>
            <rFont val="Tahoma"/>
            <family val="2"/>
          </rPr>
          <t>Remember, you may order 1 free workbook for every student edition purchased.  Workbooks are listed on lines 26-31.</t>
        </r>
      </text>
    </comment>
    <comment ref="B56" authorId="0" shapeId="0">
      <text>
        <r>
          <rPr>
            <sz val="8"/>
            <color indexed="81"/>
            <rFont val="Tahoma"/>
            <family val="2"/>
          </rPr>
          <t>Free with order of student editions for the life of the adoption--any combination of items on lines 207-209, not to exceed number of SE ordered.</t>
        </r>
      </text>
    </comment>
    <comment ref="B104" authorId="0" shapeId="0">
      <text>
        <r>
          <rPr>
            <sz val="8"/>
            <color indexed="81"/>
            <rFont val="Tahoma"/>
            <family val="2"/>
          </rPr>
          <t>Remember, you may order 1 free workbook for every student edition purchased.  Workbooks are listed on lines 26-31.</t>
        </r>
      </text>
    </comment>
  </commentList>
</comments>
</file>

<file path=xl/comments4.xml><?xml version="1.0" encoding="utf-8"?>
<comments xmlns="http://schemas.openxmlformats.org/spreadsheetml/2006/main">
  <authors>
    <author>JKuroiwa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>Remember to order workbooks, if desired, when ordering textbooks.  You may choose any combo of the workbooks listed on lines 30-32.  They are free with order in quantities not to exceed 1 per SE purchased.</t>
        </r>
      </text>
    </comment>
    <comment ref="B72" authorId="0" shapeId="0">
      <text>
        <r>
          <rPr>
            <sz val="8"/>
            <color indexed="81"/>
            <rFont val="Tahoma"/>
            <family val="2"/>
          </rPr>
          <t xml:space="preserve">Don't forget to order free workbooks, if desired, when ordering texts.  You may choose any workbooks lines 139-142 in any combo not to exceed the total number of texts purchased.
</t>
        </r>
      </text>
    </comment>
    <comment ref="B103" authorId="0" shapeId="0">
      <text>
        <r>
          <rPr>
            <sz val="8"/>
            <color indexed="81"/>
            <rFont val="Tahoma"/>
            <family val="2"/>
          </rPr>
          <t xml:space="preserve">Remember to order CA Standards Review Workbook (line 230), if desired, when you order textbooks.  They are FREE 1 per SE ordered.
</t>
        </r>
      </text>
    </comment>
    <comment ref="B202" authorId="0" shapeId="0">
      <text>
        <r>
          <rPr>
            <sz val="8"/>
            <color indexed="81"/>
            <rFont val="Tahoma"/>
            <family val="2"/>
          </rPr>
          <t xml:space="preserve">Remember to order workbooks, if desired, when ordering student texts.  You may choose any combo or any workbook on lines 342-350 in a quantity not to exceed the number of student texts ordered.
</t>
        </r>
      </text>
    </comment>
  </commentList>
</comments>
</file>

<file path=xl/comments5.xml><?xml version="1.0" encoding="utf-8"?>
<comments xmlns="http://schemas.openxmlformats.org/spreadsheetml/2006/main">
  <authors>
    <author>JKuroiwa</author>
  </authors>
  <commentList>
    <comment ref="B74" authorId="0" shapeId="0">
      <text>
        <r>
          <rPr>
            <sz val="8"/>
            <color indexed="81"/>
            <rFont val="Tahoma"/>
            <family val="2"/>
          </rPr>
          <t xml:space="preserve">Remember to order free workbooks, if desired, from lines 79, 80, 82, or 84 when you order textbooks.  </t>
        </r>
      </text>
    </comment>
    <comment ref="B280" authorId="0" shapeId="0">
      <text>
        <r>
          <rPr>
            <sz val="8"/>
            <color indexed="81"/>
            <rFont val="Tahoma"/>
            <family val="2"/>
          </rPr>
          <t xml:space="preserve">Remember to order workbooks, if desired, when purchasing student editions.  They're free--lines 325-328.
</t>
        </r>
      </text>
    </comment>
    <comment ref="B425" authorId="0" shapeId="0">
      <text>
        <r>
          <rPr>
            <sz val="8"/>
            <color indexed="81"/>
            <rFont val="Tahoma"/>
            <family val="2"/>
          </rPr>
          <t xml:space="preserve">Remember to order workbooks, if desired, 1 per student edition purchased.  They're free--lines 513-521.
</t>
        </r>
      </text>
    </comment>
  </commentList>
</comments>
</file>

<file path=xl/comments6.xml><?xml version="1.0" encoding="utf-8"?>
<comments xmlns="http://schemas.openxmlformats.org/spreadsheetml/2006/main">
  <authors>
    <author>JKuroiwa</author>
  </authors>
  <commentList>
    <comment ref="B14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  <comment ref="B85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  <comment ref="B96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  <comment ref="B134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  <comment ref="B140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  <comment ref="B146" authorId="0" shapeId="0">
      <text>
        <r>
          <rPr>
            <b/>
            <sz val="8"/>
            <color indexed="81"/>
            <rFont val="Tahoma"/>
            <family val="2"/>
          </rPr>
          <t>JKuroiwa:</t>
        </r>
        <r>
          <rPr>
            <sz val="8"/>
            <color indexed="81"/>
            <rFont val="Tahoma"/>
            <family val="2"/>
          </rPr>
          <t xml:space="preserve">
Remember- you may order 2 free workbooks for every textbook ordered.</t>
        </r>
      </text>
    </comment>
  </commentList>
</comments>
</file>

<file path=xl/sharedStrings.xml><?xml version="1.0" encoding="utf-8"?>
<sst xmlns="http://schemas.openxmlformats.org/spreadsheetml/2006/main" count="6456" uniqueCount="3387">
  <si>
    <t>Quantity</t>
  </si>
  <si>
    <t>Overhead Transparencies</t>
  </si>
  <si>
    <t>At Home a Guide to Standards Mastery, Inst. Support in Spanish</t>
  </si>
  <si>
    <t>AP MUSIC THEORY (3392)</t>
  </si>
  <si>
    <t>Signing Naturally Level 3, Mikos 2003 CO-BASIC</t>
  </si>
  <si>
    <t>Student Workbook and DVD</t>
  </si>
  <si>
    <t>1-58121-135-X</t>
  </si>
  <si>
    <t>Teacher's Curriculum Guide and DVD</t>
  </si>
  <si>
    <t>978-1-58121-133-7</t>
  </si>
  <si>
    <t>0-13-116363-9</t>
  </si>
  <si>
    <t>0-13-036032-5</t>
  </si>
  <si>
    <t>CA Student Edition</t>
  </si>
  <si>
    <t>CA Test Generator CD-ROM</t>
  </si>
  <si>
    <t>276.9</t>
  </si>
  <si>
    <t>CA Easy Planner CD-ROM</t>
  </si>
  <si>
    <t>0618-570101</t>
  </si>
  <si>
    <t>0618-574436</t>
  </si>
  <si>
    <t>0618-577106</t>
  </si>
  <si>
    <t>ECONOMICS ACCELERATED (2360)</t>
  </si>
  <si>
    <t>ECONOMICS SDAIE (2313)</t>
  </si>
  <si>
    <t>ECONOMICS SDAIE/PLS (2316)</t>
  </si>
  <si>
    <t>ECONOMICS SDC (5006)</t>
  </si>
  <si>
    <r>
      <t>Economics: Principles in Action</t>
    </r>
    <r>
      <rPr>
        <b/>
        <sz val="10"/>
        <rFont val="Arial"/>
        <family val="2"/>
      </rPr>
      <t xml:space="preserve"> 2007</t>
    </r>
  </si>
  <si>
    <t>Cengage Learning (Delmar)</t>
  </si>
  <si>
    <r>
      <t>Precision Machining Technology 1st Edition</t>
    </r>
    <r>
      <rPr>
        <b/>
        <sz val="10"/>
        <rFont val="Arial"/>
        <family val="2"/>
      </rPr>
      <t>, 2012   BASIC</t>
    </r>
  </si>
  <si>
    <t>9781435447677</t>
  </si>
  <si>
    <t>Instructor's Resource CD (free w/20 SE)</t>
  </si>
  <si>
    <t>9781435447769</t>
  </si>
  <si>
    <t>McSweeney's Books</t>
  </si>
  <si>
    <t>Between Heaven and Here by Susan Straight</t>
  </si>
  <si>
    <t>9781936365753</t>
  </si>
  <si>
    <t>Shanghai Girls by Lisa See</t>
  </si>
  <si>
    <t>9780812980530</t>
  </si>
  <si>
    <t>Workbook/Lab Manual (Non-consumable)</t>
  </si>
  <si>
    <t>Class Prep CD ROM</t>
  </si>
  <si>
    <t>0-618-05239-9</t>
  </si>
  <si>
    <t>0-618-05241-0</t>
  </si>
  <si>
    <t>0-618-43397-X</t>
  </si>
  <si>
    <t>Realidades, Level 2 2004 (cont.)</t>
  </si>
  <si>
    <t>Science Explorer Life Science, 2007 (cont.)</t>
  </si>
  <si>
    <r>
      <t>Physics: Principles and Problems</t>
    </r>
    <r>
      <rPr>
        <b/>
        <sz val="10"/>
        <rFont val="Arial"/>
        <family val="2"/>
      </rPr>
      <t>, 2005 (BASIC)</t>
    </r>
  </si>
  <si>
    <t>0-07-845813-7</t>
  </si>
  <si>
    <t>0-07-845814-5</t>
  </si>
  <si>
    <t>0-07-845815-3</t>
  </si>
  <si>
    <t>Teacher Works '05</t>
  </si>
  <si>
    <t>0-07-866232-X</t>
  </si>
  <si>
    <t>Student Works '05</t>
  </si>
  <si>
    <t>0-07-866227-3</t>
  </si>
  <si>
    <t>Interactive Chalkboard</t>
  </si>
  <si>
    <t>0-07-866225-7</t>
  </si>
  <si>
    <t>0-07-866226-5</t>
  </si>
  <si>
    <t>Answer Key Maker</t>
  </si>
  <si>
    <t>0-07-866224-6</t>
  </si>
  <si>
    <t>Exam View Pro Testmaker</t>
  </si>
  <si>
    <t>0-07-869004-8</t>
  </si>
  <si>
    <t>0-07-865908-6</t>
  </si>
  <si>
    <t>0-07-865909-4</t>
  </si>
  <si>
    <t>Probe Ware Lab Manual</t>
  </si>
  <si>
    <t>0-07-865891-8</t>
  </si>
  <si>
    <t>Forensic Lab Manual</t>
  </si>
  <si>
    <t>0-07-866559-0</t>
  </si>
  <si>
    <t>PRECALCULUS (3057)</t>
  </si>
  <si>
    <t>AP Instructor's Manual</t>
  </si>
  <si>
    <t>H120010</t>
  </si>
  <si>
    <t>M120011</t>
  </si>
  <si>
    <t>M120012</t>
  </si>
  <si>
    <t>H120013</t>
  </si>
  <si>
    <t>H120101</t>
  </si>
  <si>
    <t>H120102</t>
  </si>
  <si>
    <t>H120105</t>
  </si>
  <si>
    <t>H120106</t>
  </si>
  <si>
    <t>H120107</t>
  </si>
  <si>
    <t>H120108</t>
  </si>
  <si>
    <t>Numbr</t>
  </si>
  <si>
    <t>H120201</t>
  </si>
  <si>
    <t>H120202</t>
  </si>
  <si>
    <t>H120203</t>
  </si>
  <si>
    <t>H120204</t>
  </si>
  <si>
    <t>H120205</t>
  </si>
  <si>
    <t>H120206</t>
  </si>
  <si>
    <t>H120207</t>
  </si>
  <si>
    <t>H120208</t>
  </si>
  <si>
    <t>H120209</t>
  </si>
  <si>
    <t>H120232</t>
  </si>
  <si>
    <t>H120233</t>
  </si>
  <si>
    <t>H120234</t>
  </si>
  <si>
    <t>H120235</t>
  </si>
  <si>
    <t>CA Daily Standards Practice Transparencies</t>
  </si>
  <si>
    <t>0618-577041</t>
  </si>
  <si>
    <t>Humanities Transparencies w/Teaching Guide</t>
  </si>
  <si>
    <t>0618-18757X</t>
  </si>
  <si>
    <t>Test Practice Transparencies</t>
  </si>
  <si>
    <t>0618-242856</t>
  </si>
  <si>
    <t>Electronic Library of Primary Sources CD-ROM</t>
  </si>
  <si>
    <t>0618-153861</t>
  </si>
  <si>
    <t>104.49</t>
  </si>
  <si>
    <t>0618-03708X</t>
  </si>
  <si>
    <t>0618-570179</t>
  </si>
  <si>
    <t>204.81</t>
  </si>
  <si>
    <t>Primary Source Explorer CD-ROM</t>
  </si>
  <si>
    <t>US HISTORY SDC (5717) (cont.)</t>
  </si>
  <si>
    <t>0618-57011X</t>
  </si>
  <si>
    <t>276.90</t>
  </si>
  <si>
    <t>0618-576452</t>
  </si>
  <si>
    <t>31.32</t>
  </si>
  <si>
    <t>0-673-21598-8</t>
  </si>
  <si>
    <t>Audio Program CDs</t>
  </si>
  <si>
    <t>0-13-116366-3</t>
  </si>
  <si>
    <t>Reading Basics Pkg (overheads, tchr scripts, letter tiles)</t>
  </si>
  <si>
    <t>07362-12878</t>
  </si>
  <si>
    <t>Year Without Rain</t>
  </si>
  <si>
    <t>07362-10482</t>
  </si>
  <si>
    <t>More Than a Meal</t>
  </si>
  <si>
    <t>07362-10490</t>
  </si>
  <si>
    <t>Families</t>
  </si>
  <si>
    <t>07362-10504</t>
  </si>
  <si>
    <t>Explore!</t>
  </si>
  <si>
    <t>07362-10512</t>
  </si>
  <si>
    <t>Basics Teacher's Resource Book</t>
  </si>
  <si>
    <t>07362-12612</t>
  </si>
  <si>
    <t>Language CDs</t>
  </si>
  <si>
    <t>Being Healthy Staying Healthy Video Program (7 VHS)</t>
  </si>
  <si>
    <t>Being Healthy Staying Healthy Video Program (DVD)</t>
  </si>
  <si>
    <t>0-07-869303-9</t>
  </si>
  <si>
    <t>0-07-845816-1</t>
  </si>
  <si>
    <t>Audio Chapter Summaries CD-ROM</t>
  </si>
  <si>
    <t>Workbook/Lab Manual</t>
  </si>
  <si>
    <t>1-4130-0325-7</t>
  </si>
  <si>
    <t>9781435428362</t>
  </si>
  <si>
    <r>
      <t>Principles of Engineering</t>
    </r>
    <r>
      <rPr>
        <b/>
        <sz val="10"/>
        <rFont val="Arial"/>
        <family val="2"/>
      </rPr>
      <t xml:space="preserve"> 2012</t>
    </r>
  </si>
  <si>
    <t>Instructor eResource</t>
  </si>
  <si>
    <t>9781435428386</t>
  </si>
  <si>
    <t>9781435441651</t>
  </si>
  <si>
    <t>9781418062439</t>
  </si>
  <si>
    <t>Teacher Resource Guide</t>
  </si>
  <si>
    <t>9780078767982</t>
  </si>
  <si>
    <t>FOODS &amp; NUTRITION (2401)</t>
  </si>
  <si>
    <t>BIOTECHNOLOGY 1-2 (3867)</t>
  </si>
  <si>
    <t>Paradigm</t>
  </si>
  <si>
    <t xml:space="preserve">Biotechnology: Science for the New Millennium 1/e 2006 </t>
  </si>
  <si>
    <t>Lab Manual            OR</t>
  </si>
  <si>
    <t>PERSONAL AND CORPORATE FINANCE (POLY PACE)</t>
  </si>
  <si>
    <t>Fundamentals of Financial Management 7/e 2012</t>
  </si>
  <si>
    <t>9780538477116</t>
  </si>
  <si>
    <r>
      <t>Art Talk 2005, Ragans</t>
    </r>
    <r>
      <rPr>
        <sz val="10"/>
        <rFont val="Arial"/>
        <family val="2"/>
      </rPr>
      <t xml:space="preserve">     ALT BASIC</t>
    </r>
  </si>
  <si>
    <r>
      <t xml:space="preserve">DRAWING &amp; PAINTING 1-2 (1005) </t>
    </r>
    <r>
      <rPr>
        <sz val="10"/>
        <rFont val="Arial"/>
        <family val="2"/>
      </rPr>
      <t>(cont.)</t>
    </r>
  </si>
  <si>
    <t>978-0-87192-627-2</t>
  </si>
  <si>
    <t>640-7</t>
  </si>
  <si>
    <t>633-4</t>
  </si>
  <si>
    <t>697-0</t>
  </si>
  <si>
    <t>639-3</t>
  </si>
  <si>
    <t>702-0</t>
  </si>
  <si>
    <t>703-9</t>
  </si>
  <si>
    <t>0-07-830599-3</t>
  </si>
  <si>
    <t>9780078306006</t>
  </si>
  <si>
    <t>9780078306013</t>
  </si>
  <si>
    <t>0-07-868638-5</t>
  </si>
  <si>
    <t>Mindjogger Videoquizzes, DVD</t>
  </si>
  <si>
    <t>Vocabulary PUzzleMaker CD-ROM</t>
  </si>
  <si>
    <t>0-07-830941-7</t>
  </si>
  <si>
    <t>Reading in the Content Area Teacher's Edition</t>
  </si>
  <si>
    <t>Lessons Plans</t>
  </si>
  <si>
    <t>0-03-041297-8</t>
  </si>
  <si>
    <t>Long-Term Projects w/Answer Key</t>
  </si>
  <si>
    <t>0-03-036351-9</t>
  </si>
  <si>
    <t>0-03-036346-2</t>
  </si>
  <si>
    <t>Teaching Transparencies &amp; Worksheets w/Answer Key</t>
  </si>
  <si>
    <t>0-03-036344-6</t>
  </si>
  <si>
    <t>Chapter Resources on CD ROM</t>
  </si>
  <si>
    <t>0-03-042557-3</t>
  </si>
  <si>
    <t>Chapter Summaries Audio CD</t>
  </si>
  <si>
    <t>0-03-036359-4</t>
  </si>
  <si>
    <t>STATISTICS AP (3071)</t>
  </si>
  <si>
    <t>STATISTICS AND PROBABILITY (3070)</t>
  </si>
  <si>
    <t>TRIGONOMIETRY (3063)</t>
  </si>
  <si>
    <t>BIOLOGY AP (3807) &amp;</t>
  </si>
  <si>
    <t>IB BIOLOGY HL I (3861) &amp; IB BIOLOGY HL II (3863)</t>
  </si>
  <si>
    <t>FORENSIC SCIENCE (4062)</t>
  </si>
  <si>
    <t>11-12</t>
  </si>
  <si>
    <t>0887274765</t>
  </si>
  <si>
    <t>0-395-76070-4</t>
  </si>
  <si>
    <r>
      <t>Earth Science</t>
    </r>
    <r>
      <rPr>
        <b/>
        <sz val="10"/>
        <rFont val="Arial"/>
        <family val="2"/>
      </rPr>
      <t>, Tarbuck &amp; Lutgens 2006 (Alternate BASIC)</t>
    </r>
  </si>
  <si>
    <t>Film Directing: Shot by Shot; Visualizing from Concept to Screen</t>
  </si>
  <si>
    <t>0941188-10-8</t>
  </si>
  <si>
    <t>LITERATURE AND COMMUNICATIONS (1426)</t>
  </si>
  <si>
    <t>MULTICULTURAL LITERATURE (1442)</t>
  </si>
  <si>
    <t xml:space="preserve">Classroom Resources (includes): Unit 1-7 Fast Files, Reading Tutor, Advanced Studio Activities) </t>
  </si>
  <si>
    <t>9780078694202</t>
  </si>
  <si>
    <t>ExamView CD ROM</t>
  </si>
  <si>
    <t>9780078694059</t>
  </si>
  <si>
    <t>9780078696712</t>
  </si>
  <si>
    <t>DRAWING &amp; PAINTING 3-4, 5-6, 7-8 (1006/1007/1008)</t>
  </si>
  <si>
    <t>Cengage Learning</t>
  </si>
  <si>
    <r>
      <t>Understanding Art, Fichner-Rathus 2006</t>
    </r>
    <r>
      <rPr>
        <sz val="10"/>
        <rFont val="Arial"/>
        <family val="2"/>
      </rPr>
      <t xml:space="preserve">   ALT BASIC</t>
    </r>
  </si>
  <si>
    <t>0-495-00692-0</t>
  </si>
  <si>
    <t>0-495-09116-2</t>
  </si>
  <si>
    <t>0-495-09122-7</t>
  </si>
  <si>
    <t>0-495-09118-9</t>
  </si>
  <si>
    <t>Multimedia Manager Instructor Instructor's Resources</t>
  </si>
  <si>
    <t>Slides for Fichner-Rathus Understanding Art</t>
  </si>
  <si>
    <t>0-495-09121-9</t>
  </si>
  <si>
    <t>0-495-09125-1</t>
  </si>
  <si>
    <t>Student Guide</t>
  </si>
  <si>
    <t>Thinking and Writing About Art</t>
  </si>
  <si>
    <t>Barron's</t>
  </si>
  <si>
    <t>All About Techniques in Acrylics</t>
  </si>
  <si>
    <t>978764157103</t>
  </si>
  <si>
    <t>0-7641-5813-9</t>
  </si>
  <si>
    <t>Artist's Complete Guide</t>
  </si>
  <si>
    <t>Basics of Drawing</t>
  </si>
  <si>
    <t>0-7641-5862-7</t>
  </si>
  <si>
    <t>Complete Guide to Materials and Techniques</t>
  </si>
  <si>
    <t>9780764161117</t>
  </si>
  <si>
    <t>LITERACY WORKSHOP 3-4 (1581)</t>
  </si>
  <si>
    <t>Phenomena</t>
  </si>
  <si>
    <t>0-89-061106-8</t>
  </si>
  <si>
    <t>Apparitions</t>
  </si>
  <si>
    <t>0-89-061110-6</t>
  </si>
  <si>
    <t>Timed Readings Plus</t>
  </si>
  <si>
    <t>Book 1</t>
  </si>
  <si>
    <t>0-89-061903-4</t>
  </si>
  <si>
    <t>Book 2</t>
  </si>
  <si>
    <t>0-89-061904-2</t>
  </si>
  <si>
    <t>Book 3</t>
  </si>
  <si>
    <t>0-89-061905-0</t>
  </si>
  <si>
    <t>Crime &amp; Punishment</t>
  </si>
  <si>
    <t>0-80-929518-0</t>
  </si>
  <si>
    <t>Weird Science</t>
  </si>
  <si>
    <t>0-80-929519-9</t>
  </si>
  <si>
    <r>
      <t>Comprehension Reading Series</t>
    </r>
    <r>
      <rPr>
        <sz val="10"/>
        <rFont val="Arial"/>
        <family val="2"/>
      </rPr>
      <t>, Complete Set</t>
    </r>
  </si>
  <si>
    <t>0-80-929245-X</t>
  </si>
  <si>
    <t>Signature Reading Series - Level G</t>
  </si>
  <si>
    <t>0-80-9200431-2</t>
  </si>
  <si>
    <t>Voices of the Holocaust</t>
  </si>
  <si>
    <t>0-7891-5050-6</t>
  </si>
  <si>
    <t>Mysterious Circumstances</t>
  </si>
  <si>
    <t>0-7891-5051-4</t>
  </si>
  <si>
    <t>Japanese 1-2, 3-4</t>
  </si>
  <si>
    <t>Japanese 5-6, 7-8</t>
  </si>
  <si>
    <t>Spanish 1-2</t>
  </si>
  <si>
    <t>Spanish 3-4</t>
  </si>
  <si>
    <t>Spanish 5-6</t>
  </si>
  <si>
    <t>Spanish 7-8 &amp; Honors</t>
  </si>
  <si>
    <t>Spanish Language AP</t>
  </si>
  <si>
    <t>Spanish Literature AP</t>
  </si>
  <si>
    <t>Spanish for Spanish Speakers 1-2, 3-4</t>
  </si>
  <si>
    <t>Spanish for Spanish Speakers 5-6</t>
  </si>
  <si>
    <t>Health</t>
  </si>
  <si>
    <t>Mathematics</t>
  </si>
  <si>
    <t>Algebra 1-2, AB/CD</t>
  </si>
  <si>
    <t>Geometry 1-2, Access Geometry 1-2, Accelerated Geometry 1-2</t>
  </si>
  <si>
    <t>CAHSEE Math Plato</t>
  </si>
  <si>
    <t>CAHSEE Math Prep</t>
  </si>
  <si>
    <t>IB Mathematical Studies</t>
  </si>
  <si>
    <t>Calculus A/B, C/D</t>
  </si>
  <si>
    <t>Career Mathematics</t>
  </si>
  <si>
    <t>Finite Math</t>
  </si>
  <si>
    <t>Functions, Statistics, and Trigonometry</t>
  </si>
  <si>
    <t>Interactive Mathematics Program 1-2</t>
  </si>
  <si>
    <t>Interactive Mathematics Program 3-4, 5-6</t>
  </si>
  <si>
    <t>Intermediate Algebra 1-2</t>
  </si>
  <si>
    <t>Precalculus, Precalculus with Trigonometry</t>
  </si>
  <si>
    <t>Precalculus Pacesetter</t>
  </si>
  <si>
    <t>Computer Applications</t>
  </si>
  <si>
    <t>Web Publishing</t>
  </si>
  <si>
    <t>Anatomy &amp; Physiology &amp; Honors</t>
  </si>
  <si>
    <t>Biology 1-2</t>
  </si>
  <si>
    <t>Biology 1-2 ACC</t>
  </si>
  <si>
    <t>Biology AP &amp; IB Biology</t>
  </si>
  <si>
    <t>Biotechnology</t>
  </si>
  <si>
    <t>Forensic Science</t>
  </si>
  <si>
    <t>Life Science 1-2</t>
  </si>
  <si>
    <t>Marine Biology 1-2</t>
  </si>
  <si>
    <t>Zoology</t>
  </si>
  <si>
    <t>Physics 1-2</t>
  </si>
  <si>
    <t>Physics 1-2 Honors</t>
  </si>
  <si>
    <t>AB Physics B</t>
  </si>
  <si>
    <t>Chemistry 1-2</t>
  </si>
  <si>
    <t>Chemistry 1-2 Honors</t>
  </si>
  <si>
    <t>IB Chemistry</t>
  </si>
  <si>
    <t>Chemistry AP</t>
  </si>
  <si>
    <t>Applied Physics</t>
  </si>
  <si>
    <t>Science: Physical &amp; Earth Sciences</t>
  </si>
  <si>
    <t>Science: Biological &amp; Life Sciences</t>
  </si>
  <si>
    <t>Earth Science 1-2, Lab Earth Science 1-2</t>
  </si>
  <si>
    <t>0-13-125902-4</t>
  </si>
  <si>
    <t>EXPOSITORY READING AND WRITING COURSE (1474)</t>
  </si>
  <si>
    <t>ERWC Binder (district created)</t>
  </si>
  <si>
    <t>Order from Duplicating, Print on Demand #900400</t>
  </si>
  <si>
    <t>SUPPLEMENTAL FOR ANY SENIOR ENGLISH COURSE</t>
  </si>
  <si>
    <t>10</t>
  </si>
  <si>
    <t>The British Tradition: Timeless Voices, Timeless Themes 2000</t>
  </si>
  <si>
    <t>0-13-050280-4</t>
  </si>
  <si>
    <r>
      <t xml:space="preserve">Launching the Imagination 3D Split, Stewart 2008  </t>
    </r>
    <r>
      <rPr>
        <sz val="10"/>
        <rFont val="Arial"/>
        <family val="2"/>
      </rPr>
      <t>ALT BASIC</t>
    </r>
  </si>
  <si>
    <r>
      <t xml:space="preserve">Living with Art, Getlein 2008     </t>
    </r>
    <r>
      <rPr>
        <sz val="10"/>
        <rFont val="Arial"/>
        <family val="2"/>
      </rPr>
      <t>ALT BASIC</t>
    </r>
  </si>
  <si>
    <t>9780073190761</t>
  </si>
  <si>
    <t>STAGE TECHNOLOGY (1495)</t>
  </si>
  <si>
    <t>Cengage (Thomson Learning)</t>
  </si>
  <si>
    <t>Scene Design and Stage Lighting, Parker 2003</t>
  </si>
  <si>
    <t>9780155061149</t>
  </si>
  <si>
    <t>LITERACY WORKSHOP 1-2 (1595)</t>
  </si>
  <si>
    <t>Pilot Course</t>
  </si>
  <si>
    <t>Jamestown Publishing</t>
  </si>
  <si>
    <t>Critical Reading Series</t>
  </si>
  <si>
    <t>Disasters</t>
  </si>
  <si>
    <t>0-89-061112-2</t>
  </si>
  <si>
    <t>Aliens &amp; UFO's</t>
  </si>
  <si>
    <t>0-89-061104-1</t>
  </si>
  <si>
    <t>Deceptions</t>
  </si>
  <si>
    <t>0-89-061113-0</t>
  </si>
  <si>
    <t>10.98</t>
  </si>
  <si>
    <r>
      <t>Literature and Thought Series</t>
    </r>
    <r>
      <rPr>
        <b/>
        <sz val="10"/>
        <rFont val="Arial"/>
        <family val="2"/>
      </rPr>
      <t>, 2000</t>
    </r>
  </si>
  <si>
    <t>0-7891-5121-9</t>
  </si>
  <si>
    <t>0-7891-5226-6</t>
  </si>
  <si>
    <t>To be a Hero</t>
  </si>
  <si>
    <t>Who Am I?</t>
  </si>
  <si>
    <t>Color Transparencies</t>
  </si>
  <si>
    <t>Teacher Edition</t>
  </si>
  <si>
    <t>McGraw-Hill</t>
  </si>
  <si>
    <t>MARINE BIOLOGY 1-2 (3809) &amp; MARINE BIOLOGY 1-2 ACCELERATED (3811)</t>
  </si>
  <si>
    <t>Instructor's Manual</t>
  </si>
  <si>
    <t>0345-310020</t>
  </si>
  <si>
    <t>Vintage</t>
  </si>
  <si>
    <t>When I Was Puerto Rican</t>
  </si>
  <si>
    <t>0679-756760</t>
  </si>
  <si>
    <t>Riverhead Books</t>
  </si>
  <si>
    <t>Color of Water, McBrike</t>
  </si>
  <si>
    <t>1-57322578-9</t>
  </si>
  <si>
    <t>Warner Books</t>
  </si>
  <si>
    <t>Yellow Raft on Blue Water, Dorris</t>
  </si>
  <si>
    <t>0-446-387878</t>
  </si>
  <si>
    <t>RHETORIC AND COMPOSITION (1423)</t>
  </si>
  <si>
    <t>Great Source</t>
  </si>
  <si>
    <t>0-669-44402-2</t>
  </si>
  <si>
    <t>Teacher Guide</t>
  </si>
  <si>
    <t>0-669-44403-0</t>
  </si>
  <si>
    <t>0807083054</t>
  </si>
  <si>
    <t>Fast Food Nation, Schlosser</t>
  </si>
  <si>
    <t>0-06-093845-5</t>
  </si>
  <si>
    <t>Henry Holt &amp; Co.</t>
  </si>
  <si>
    <t>08050-6389-7</t>
  </si>
  <si>
    <t>Nickel and Dimed: On (Not) Getting by in America, Ehrenreich</t>
  </si>
  <si>
    <t>159308160X</t>
  </si>
  <si>
    <t>Barnes &amp; Noble</t>
  </si>
  <si>
    <r>
      <t xml:space="preserve">Dracula, Stoker </t>
    </r>
    <r>
      <rPr>
        <sz val="10"/>
        <rFont val="Arial"/>
        <family val="2"/>
      </rPr>
      <t>(hardcover)</t>
    </r>
  </si>
  <si>
    <r>
      <t>Speech: Exploring Communication</t>
    </r>
    <r>
      <rPr>
        <sz val="10"/>
        <rFont val="Arial"/>
        <family val="2"/>
      </rPr>
      <t xml:space="preserve"> 1988        BASIC</t>
    </r>
  </si>
  <si>
    <t>INTRODUCTION TO COMMUNICATION (1517)</t>
  </si>
  <si>
    <t xml:space="preserve">READING INTERVENTIONS </t>
  </si>
  <si>
    <t>ELEMENTS OF JOURNALISM (1459)</t>
  </si>
  <si>
    <t>National Textbook Company (contact a used book vendor)</t>
  </si>
  <si>
    <t>Grove Press</t>
  </si>
  <si>
    <t>Kitchen</t>
  </si>
  <si>
    <t>9780802142443</t>
  </si>
  <si>
    <t>Zed Books Ltd</t>
  </si>
  <si>
    <t>Woman at Point Zero</t>
  </si>
  <si>
    <t>Tax &amp; Shipping  18.75%</t>
  </si>
  <si>
    <t>0-13-251372-2</t>
  </si>
  <si>
    <t>SUPPLEMENTAL TEXT FOR FOODS &amp; NUTRITION</t>
  </si>
  <si>
    <t>COMPARATIVE LITERATURE OF WESTERN CIVILIZATION 1-2 (1416)</t>
  </si>
  <si>
    <t>0-03-042744-4</t>
  </si>
  <si>
    <t>0-03-036337-3</t>
  </si>
  <si>
    <t>Transparencies on CD ROM</t>
  </si>
  <si>
    <t>0-03-042547-6</t>
  </si>
  <si>
    <t>0-03-042067-9</t>
  </si>
  <si>
    <t>Brain Food Quizzes on DVD</t>
  </si>
  <si>
    <t>0-03-039974-2</t>
  </si>
  <si>
    <t>Brain Food Quizzes on VHS</t>
  </si>
  <si>
    <t>0-03-036361-6</t>
  </si>
  <si>
    <t>0-03-036348-9</t>
  </si>
  <si>
    <t>Spanish Assessments</t>
  </si>
  <si>
    <t>9780538481564</t>
  </si>
  <si>
    <t>9781111530174</t>
  </si>
  <si>
    <t>9780538482424</t>
  </si>
  <si>
    <t>NOTE: Instructor Resources are free with class set of 40 SE</t>
  </si>
  <si>
    <t>California Guide to the Essentials Teacher's Guide (English only)</t>
  </si>
  <si>
    <t>California Guided Reading and Review Workbook (Spanish)</t>
  </si>
  <si>
    <t>AP ART HISTORY (1021)</t>
  </si>
  <si>
    <t>Houghton Mifflin</t>
  </si>
  <si>
    <t>H120941</t>
  </si>
  <si>
    <t>H120942</t>
  </si>
  <si>
    <t>H120943</t>
  </si>
  <si>
    <t>H120944</t>
  </si>
  <si>
    <t>H120945</t>
  </si>
  <si>
    <t>H120946</t>
  </si>
  <si>
    <t>H120947</t>
  </si>
  <si>
    <t>H121001</t>
  </si>
  <si>
    <t>H121002</t>
  </si>
  <si>
    <t>H121003</t>
  </si>
  <si>
    <t>H121004</t>
  </si>
  <si>
    <t>H121005</t>
  </si>
  <si>
    <t>H121006</t>
  </si>
  <si>
    <t>H121007</t>
  </si>
  <si>
    <t>H121021</t>
  </si>
  <si>
    <t>H121022</t>
  </si>
  <si>
    <t>H121023</t>
  </si>
  <si>
    <t>H121024</t>
  </si>
  <si>
    <t>H121025</t>
  </si>
  <si>
    <t>H121026</t>
  </si>
  <si>
    <t>H121027</t>
  </si>
  <si>
    <t>H121028</t>
  </si>
  <si>
    <t>H121029</t>
  </si>
  <si>
    <t>H121031</t>
  </si>
  <si>
    <t>H121032</t>
  </si>
  <si>
    <t>H121041</t>
  </si>
  <si>
    <t>H121042</t>
  </si>
  <si>
    <t>H121043</t>
  </si>
  <si>
    <t>H121044</t>
  </si>
  <si>
    <r>
      <t>Oceanography: An Invitiation to Marine Science</t>
    </r>
    <r>
      <rPr>
        <b/>
        <sz val="10"/>
        <rFont val="Arial"/>
        <family val="2"/>
      </rPr>
      <t xml:space="preserve"> 2007 (BASIC)</t>
    </r>
  </si>
  <si>
    <t>Discovering Drawing</t>
  </si>
  <si>
    <t>Exploring Painting</t>
  </si>
  <si>
    <t>Teacher's Resource Pkg CD-ROM</t>
  </si>
  <si>
    <t>Simulations and Data Graphing CD-ROM</t>
  </si>
  <si>
    <t>0-13-050555-2</t>
  </si>
  <si>
    <t>Social Studies Skills Tutor CD-ROM</t>
  </si>
  <si>
    <t>0-13-063071-3</t>
  </si>
  <si>
    <t>ECONOMICS SDC (5006)  (cont.)</t>
  </si>
  <si>
    <t>Economics Videotape Library</t>
  </si>
  <si>
    <t>0-13-050559-5</t>
  </si>
  <si>
    <t>Encuentros marvillosos: Gramatica...2005 CO-BASIC</t>
  </si>
  <si>
    <r>
      <t>Biotechnology: An Introduction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2006 (BASIC)</t>
    </r>
  </si>
  <si>
    <t>0-495-11205-4</t>
  </si>
  <si>
    <t>Instructor's Resource Manual/Test Bank</t>
  </si>
  <si>
    <t>0-534-49297-5</t>
  </si>
  <si>
    <t>Student Express Interactive Textbook CD ROM</t>
  </si>
  <si>
    <t>ZOOLOGY (3842)</t>
  </si>
  <si>
    <t>HONORS ANATOMY &amp; PHYSIOLOGY (3815)</t>
  </si>
  <si>
    <t>0321077105</t>
  </si>
  <si>
    <t>Vista Higher Learning</t>
  </si>
  <si>
    <t>Diagnosis and Placement Inventory Annotated Teachers Edition</t>
  </si>
  <si>
    <t>Assessment Book</t>
  </si>
  <si>
    <t>07362-09182</t>
  </si>
  <si>
    <t>Instructional Overheads</t>
  </si>
  <si>
    <t>07362-09050</t>
  </si>
  <si>
    <t>Language CD</t>
  </si>
  <si>
    <t>07362-09166</t>
  </si>
  <si>
    <t>Language Tape</t>
  </si>
  <si>
    <t>07362-0914X</t>
  </si>
  <si>
    <t>Selection CDs (5)</t>
  </si>
  <si>
    <t>07362-09123</t>
  </si>
  <si>
    <t>Selection Tapes (5)</t>
  </si>
  <si>
    <t>07362-09069</t>
  </si>
  <si>
    <t>Theme Library (10 Books)</t>
  </si>
  <si>
    <t>07362-09190</t>
  </si>
  <si>
    <t>ELD ENGLISH I (1701)</t>
  </si>
  <si>
    <t>ELD ENGLISH II (1703)</t>
  </si>
  <si>
    <t>AGS</t>
  </si>
  <si>
    <t>ALGEBRA AB SDC (5741)</t>
  </si>
  <si>
    <t>ALGEBRA CD SDC (5742)</t>
  </si>
  <si>
    <r>
      <t>The Americans</t>
    </r>
    <r>
      <rPr>
        <b/>
        <sz val="10"/>
        <rFont val="Arial"/>
        <family val="2"/>
      </rPr>
      <t xml:space="preserve"> 2006</t>
    </r>
    <r>
      <rPr>
        <sz val="10"/>
        <rFont val="Arial"/>
        <family val="2"/>
      </rPr>
      <t xml:space="preserve">  (cont.)</t>
    </r>
  </si>
  <si>
    <t>Journalism: Production/Management</t>
  </si>
  <si>
    <t>LiPS/VV/SI</t>
  </si>
  <si>
    <t>Literacy Workshop</t>
  </si>
  <si>
    <t>Language!</t>
  </si>
  <si>
    <t>ELD English II</t>
  </si>
  <si>
    <t>ELD English I</t>
  </si>
  <si>
    <t>Teaching Resources</t>
  </si>
  <si>
    <t>CA Student Text</t>
  </si>
  <si>
    <t>9</t>
  </si>
  <si>
    <t>Teacher's Edition Test and Answer Key</t>
  </si>
  <si>
    <t>Student Editon (Hardbound)</t>
  </si>
  <si>
    <t>0-13-190199-0</t>
  </si>
  <si>
    <t>Deluxe Teacher Demo Kit</t>
  </si>
  <si>
    <t>0-13-364609-2</t>
  </si>
  <si>
    <t>0-13-190305-5</t>
  </si>
  <si>
    <t>0-13-201245-6</t>
  </si>
  <si>
    <t>All-in-One Teaching Resources Pack</t>
  </si>
  <si>
    <t>0-13-203564-2</t>
  </si>
  <si>
    <t>0-13-126089-8</t>
  </si>
  <si>
    <t>Adapted Reading and Study Workbook Answer Key</t>
  </si>
  <si>
    <t>0-13-166596-0</t>
  </si>
  <si>
    <t>Progress Monitoring Assessments</t>
  </si>
  <si>
    <t>0-13-190167-2</t>
  </si>
  <si>
    <t>Test Preparation Workbook</t>
  </si>
  <si>
    <t>0-13-125633-5</t>
  </si>
  <si>
    <t>0-13-190187-7</t>
  </si>
  <si>
    <t>Reading Strategies for Science Content</t>
  </si>
  <si>
    <t>0-13-190126-5</t>
  </si>
  <si>
    <t>Inquiry Skills Activity Book II</t>
  </si>
  <si>
    <t>0-13-190164-8</t>
  </si>
  <si>
    <t>Constitution Study Guide Teacher's Manual</t>
  </si>
  <si>
    <t>0-13-043836-7</t>
  </si>
  <si>
    <t>California Guide to the Essentials (English)</t>
  </si>
  <si>
    <t>0-13-251361-7</t>
  </si>
  <si>
    <t>HRW Earth Science Videotape</t>
  </si>
  <si>
    <t>0-03-064317-1</t>
  </si>
  <si>
    <t>Interactiive Tutor CD ROM</t>
  </si>
  <si>
    <t>0-03-065979-5</t>
  </si>
  <si>
    <t>0-03-094170-9</t>
  </si>
  <si>
    <t>NOVA Videos Pkg</t>
  </si>
  <si>
    <t>Fine Art Transparencies &amp; Answer Key</t>
  </si>
  <si>
    <t>P.A. of Read., Voc.&amp; Lit., Tests and Ans. Key</t>
  </si>
  <si>
    <t>P.A. of Writ., Listen. &amp; Speak., Tests and Ans. Key</t>
  </si>
  <si>
    <t>P.A. for the Holt Handbk., Eng-Lang. Convent., Tests and Ans. Key</t>
  </si>
  <si>
    <t>Visual Connections Videocassette Prg.</t>
  </si>
  <si>
    <t>MATHEMATICS</t>
  </si>
  <si>
    <t>South-Western</t>
  </si>
  <si>
    <t>Ethics in the Workplace 2/e  2007</t>
  </si>
  <si>
    <t>978538443951</t>
  </si>
  <si>
    <r>
      <t>High Point: The Basics 2001</t>
    </r>
    <r>
      <rPr>
        <b/>
        <sz val="10"/>
        <rFont val="Arial"/>
        <family val="2"/>
      </rPr>
      <t xml:space="preserve">  (cont.)</t>
    </r>
  </si>
  <si>
    <t>0-618-42722-8</t>
  </si>
  <si>
    <t>IB MATHEMATICAL STUDIES SL (3078)</t>
  </si>
  <si>
    <t>IBID Press</t>
  </si>
  <si>
    <t>003-0658721</t>
  </si>
  <si>
    <t>003-0664527</t>
  </si>
  <si>
    <t>003-0658691</t>
  </si>
  <si>
    <t>003-0658764</t>
  </si>
  <si>
    <t>003-0372690</t>
  </si>
  <si>
    <t>003-0566126</t>
  </si>
  <si>
    <t>003-0650135</t>
  </si>
  <si>
    <t>003-0656389</t>
  </si>
  <si>
    <t>PHYSICS 1-2 HONORS (3837)</t>
  </si>
  <si>
    <t>Discovery Channel Video Field Trips VHS</t>
  </si>
  <si>
    <t>0-13-125912-1</t>
  </si>
  <si>
    <t>Discovery Channel Video Field Trips DVD</t>
  </si>
  <si>
    <t>0-13-125908-3</t>
  </si>
  <si>
    <t>Geode Key Concepts CD ROM</t>
  </si>
  <si>
    <t>0-13-125906-7</t>
  </si>
  <si>
    <t>Essays and Research Themes of Advanced Placement Students</t>
  </si>
  <si>
    <t>9780030646591</t>
  </si>
  <si>
    <t>Graphic Organizers</t>
  </si>
  <si>
    <t>9780030646478</t>
  </si>
  <si>
    <t>Lesson Plans w/Block Scheduling Options</t>
  </si>
  <si>
    <t>9780030646416</t>
  </si>
  <si>
    <t>Mastering Critical Thinking Skills</t>
  </si>
  <si>
    <t>9780030646447</t>
  </si>
  <si>
    <t>Portfolio Projects and Assessment</t>
  </si>
  <si>
    <t>9780030683237</t>
  </si>
  <si>
    <t>9780030646492</t>
  </si>
  <si>
    <r>
      <t>An Introduction to Physical Science 11/e,</t>
    </r>
    <r>
      <rPr>
        <b/>
        <sz val="9"/>
        <rFont val="Arial"/>
        <family val="2"/>
      </rPr>
      <t xml:space="preserve"> 2006 (Alt Basic)</t>
    </r>
  </si>
  <si>
    <t>LABORATORY PHYSICAL SCIENCE 1-2 (4015) (cont.)</t>
  </si>
  <si>
    <t>Pearson/Addison Wesley</t>
  </si>
  <si>
    <r>
      <t>Conceptual Physical Science Explorations 2007</t>
    </r>
    <r>
      <rPr>
        <b/>
        <sz val="10"/>
        <rFont val="Arial"/>
        <family val="2"/>
      </rPr>
      <t xml:space="preserve"> (ALT)</t>
    </r>
  </si>
  <si>
    <t>0131734601</t>
  </si>
  <si>
    <t>Publisher/Title</t>
  </si>
  <si>
    <t>ISBN</t>
  </si>
  <si>
    <t>Level</t>
  </si>
  <si>
    <t>Year</t>
  </si>
  <si>
    <t>Cost</t>
  </si>
  <si>
    <t>Annotated Teacher's Edition</t>
  </si>
  <si>
    <t>Fine Art Transparencies</t>
  </si>
  <si>
    <t>Publisher/Title &amp; Course Name and Code</t>
  </si>
  <si>
    <t>GRAPHIC DESIGN &amp; PRINTMAKING 1-2 (2639)</t>
  </si>
  <si>
    <t>Davis</t>
  </si>
  <si>
    <t>9780871929822</t>
  </si>
  <si>
    <t>Spanish Section Summaries on Audio CD ROM</t>
  </si>
  <si>
    <t>0-13-166263-5</t>
  </si>
  <si>
    <t>Spanish Chapter and Unit Tests</t>
  </si>
  <si>
    <t>0-13-166266-X</t>
  </si>
  <si>
    <t>0-13-069981-3</t>
  </si>
  <si>
    <t>0-13-115214-6</t>
  </si>
  <si>
    <t>0-13-133487-5</t>
  </si>
  <si>
    <t>0-13-133488-3</t>
  </si>
  <si>
    <t>CA Standards Review Workbook</t>
  </si>
  <si>
    <t>Interactive Textbook 6 year Online Access (alt format of SE)</t>
  </si>
  <si>
    <t>INTRODUCTION TO THEATER ARTS (3353)</t>
  </si>
  <si>
    <t>One Hundred Great Essays 2/e, 2005</t>
  </si>
  <si>
    <t>Writing True: The Art and Craft of Creative Non-Fiction</t>
  </si>
  <si>
    <t>Student Edition (softcover)</t>
  </si>
  <si>
    <t>Crossroads: Creative Writing Exercise in Four Genres 2005</t>
  </si>
  <si>
    <t>CREATIVE WRITING 1-2, 3-4 (1451, 1452)</t>
  </si>
  <si>
    <t>16.25</t>
  </si>
  <si>
    <t>14.05</t>
  </si>
  <si>
    <t>6.55</t>
  </si>
  <si>
    <t>13.10</t>
  </si>
  <si>
    <t>22.80</t>
  </si>
  <si>
    <t>11.70</t>
  </si>
  <si>
    <r>
      <t>Glencoe Health</t>
    </r>
    <r>
      <rPr>
        <sz val="10"/>
        <rFont val="Arial"/>
        <family val="2"/>
      </rPr>
      <t xml:space="preserve">     2005</t>
    </r>
  </si>
  <si>
    <t>0-618-04818-9</t>
  </si>
  <si>
    <t>PRECALCULUS HONORS (3053)</t>
  </si>
  <si>
    <t>PRECALCULUS WITH TRIGONOMETRY (3055)</t>
  </si>
  <si>
    <t>PRECALCULUS WITH TRIGONOMETRY  ACC (3056)</t>
  </si>
  <si>
    <t>SuccessNet Online Teacher Access Pkg</t>
  </si>
  <si>
    <t>0-13-035982-3</t>
  </si>
  <si>
    <t>Computer Forensics Workbooks</t>
  </si>
  <si>
    <t>0-871119-401-5</t>
  </si>
  <si>
    <t>0-87192-638-5</t>
  </si>
  <si>
    <r>
      <t>Beginning Sculpture</t>
    </r>
    <r>
      <rPr>
        <b/>
        <sz val="10"/>
        <rFont val="Arial"/>
        <family val="2"/>
      </rPr>
      <t>, Williams</t>
    </r>
    <r>
      <rPr>
        <sz val="10"/>
        <rFont val="Arial"/>
        <family val="2"/>
      </rPr>
      <t xml:space="preserve">  2005  ALT BASIC</t>
    </r>
  </si>
  <si>
    <r>
      <t>THREE DIMENSIONAL ART 1-2 (1010)</t>
    </r>
    <r>
      <rPr>
        <sz val="10"/>
        <rFont val="Arial"/>
        <family val="2"/>
      </rPr>
      <t xml:space="preserve">  (cont.)</t>
    </r>
  </si>
  <si>
    <t>Student Book</t>
  </si>
  <si>
    <t>Slides (Set of 18)</t>
  </si>
  <si>
    <t>Lab Manual Student Edition</t>
  </si>
  <si>
    <t>HISTORY SOCIAL SCIENCE</t>
  </si>
  <si>
    <t>US HISTORY (2253)</t>
  </si>
  <si>
    <t>US HISTORY SDAIE (2257)</t>
  </si>
  <si>
    <r>
      <t xml:space="preserve">Prose Reader: Essays for Thinking, Reading &amp; Writing  7/e 2004 </t>
    </r>
    <r>
      <rPr>
        <sz val="10"/>
        <rFont val="Arial"/>
        <family val="2"/>
      </rPr>
      <t xml:space="preserve">   </t>
    </r>
  </si>
  <si>
    <t>ELD English III</t>
  </si>
  <si>
    <t>Senior Writing Portfolio</t>
  </si>
  <si>
    <t>American Sign Language 1-2, 3-4, 5-6</t>
  </si>
  <si>
    <t>Chinese 1-2, 3-4, 5-6</t>
  </si>
  <si>
    <t>FOUNDATIONS IN LAW (2208)</t>
  </si>
  <si>
    <t>US HISTORY SDAIE/PLS (2258)</t>
  </si>
  <si>
    <t>US HISTORY SDC (5717)</t>
  </si>
  <si>
    <r>
      <t>The Americans</t>
    </r>
    <r>
      <rPr>
        <b/>
        <sz val="10"/>
        <rFont val="Arial"/>
        <family val="2"/>
      </rPr>
      <t xml:space="preserve"> 2006</t>
    </r>
  </si>
  <si>
    <t>0618-557148</t>
  </si>
  <si>
    <t>0618-55713X</t>
  </si>
  <si>
    <t>Teacher's Resource Pkg</t>
  </si>
  <si>
    <t>0618-162623</t>
  </si>
  <si>
    <t>470.76</t>
  </si>
  <si>
    <t>Workbook, Pupil Edition</t>
  </si>
  <si>
    <t>0618-176195</t>
  </si>
  <si>
    <t>1.50</t>
  </si>
  <si>
    <t>CA Standards Enrichment Workbook</t>
  </si>
  <si>
    <t>0618-577025</t>
  </si>
  <si>
    <t>Modified Lesson Plans for English Learners</t>
  </si>
  <si>
    <t>0618-577075</t>
  </si>
  <si>
    <t>26.10</t>
  </si>
  <si>
    <t>Reading Study Guide</t>
  </si>
  <si>
    <t>0618-176152</t>
  </si>
  <si>
    <t>0618-176160</t>
  </si>
  <si>
    <t>Reading Study Guide- Spanish</t>
  </si>
  <si>
    <t>CA Standards Planner &amp; Lesson Plans</t>
  </si>
  <si>
    <t>0618-582797</t>
  </si>
  <si>
    <t>29.97</t>
  </si>
  <si>
    <t>Workbook, Teacher's Edition</t>
  </si>
  <si>
    <t>4.17</t>
  </si>
  <si>
    <t>0618-188096</t>
  </si>
  <si>
    <t>Reading Study Guide Answer Key</t>
  </si>
  <si>
    <t>0618-176187</t>
  </si>
  <si>
    <t>5.19</t>
  </si>
  <si>
    <t>Cesar Chavez</t>
  </si>
  <si>
    <t>0618-531491</t>
  </si>
  <si>
    <t>10.44</t>
  </si>
  <si>
    <t>Martin Luther King Jr.: His Life &amp; Contributions</t>
  </si>
  <si>
    <t>0618-531505</t>
  </si>
  <si>
    <t>Tortilla Curtain</t>
  </si>
  <si>
    <t>014023828X</t>
  </si>
  <si>
    <t>Reading Study Guide - Spanish</t>
  </si>
  <si>
    <t>0618-409920</t>
  </si>
  <si>
    <t>0618-573410</t>
  </si>
  <si>
    <t>29.99</t>
  </si>
  <si>
    <t>0618-577114</t>
  </si>
  <si>
    <t>0618-409394</t>
  </si>
  <si>
    <t>0618-582770</t>
  </si>
  <si>
    <t>9780030777899</t>
  </si>
  <si>
    <t>9780030777912</t>
  </si>
  <si>
    <t>9780030646560</t>
  </si>
  <si>
    <t>9780030665332</t>
  </si>
  <si>
    <t>Chapter and Unit Tests w/Answer Key</t>
  </si>
  <si>
    <t>9780030646430</t>
  </si>
  <si>
    <t>07362-09387</t>
  </si>
  <si>
    <t>07362-09514</t>
  </si>
  <si>
    <t>ELD ENGLISH III (1705)</t>
  </si>
  <si>
    <t>High Point: Level C 2001</t>
  </si>
  <si>
    <t>07632-09654</t>
  </si>
  <si>
    <t>Level C Teacher's Edition</t>
  </si>
  <si>
    <t>07632-09662</t>
  </si>
  <si>
    <t>Level C Practice Book</t>
  </si>
  <si>
    <t>Level C Practice Book Teacher's Annotated Edition</t>
  </si>
  <si>
    <t>07632-09670</t>
  </si>
  <si>
    <t>07632-09689</t>
  </si>
  <si>
    <t>07632-09816</t>
  </si>
  <si>
    <t>07362-09824</t>
  </si>
  <si>
    <t>07362-09697</t>
  </si>
  <si>
    <t>07362-09808</t>
  </si>
  <si>
    <t>07362-09786</t>
  </si>
  <si>
    <t>07362-0976X</t>
  </si>
  <si>
    <t>07362-09700</t>
  </si>
  <si>
    <t>07362-09832</t>
  </si>
  <si>
    <t>ELD ENGLISH III (1705) (cont.)</t>
  </si>
  <si>
    <r>
      <t>High Point: Level C 2001</t>
    </r>
    <r>
      <rPr>
        <sz val="10"/>
        <rFont val="Arial"/>
        <family val="2"/>
      </rPr>
      <t xml:space="preserve"> (cont.)</t>
    </r>
  </si>
  <si>
    <t>Pilot Course (cont.)</t>
  </si>
  <si>
    <r>
      <t>California Then and Now</t>
    </r>
    <r>
      <rPr>
        <b/>
        <sz val="10"/>
        <rFont val="Arial"/>
        <family val="2"/>
      </rPr>
      <t xml:space="preserve"> 1996</t>
    </r>
  </si>
  <si>
    <t>COMPARATIVE GOVERNMENT &amp; POLITICS AP (2261)</t>
  </si>
  <si>
    <t>CULTURE, CONFLICT, AND RESOLUTION IN AMERICA (2155)</t>
  </si>
  <si>
    <t>CRIMINAL AND CIVIL LAW (2207)</t>
  </si>
  <si>
    <t>Student Edition &amp; Workbook</t>
  </si>
  <si>
    <r>
      <t xml:space="preserve">Prentice Hall           </t>
    </r>
    <r>
      <rPr>
        <sz val="10"/>
        <rFont val="Arial"/>
        <family val="2"/>
      </rPr>
      <t>ALT BASIC</t>
    </r>
  </si>
  <si>
    <t>Glencoe/McGraw Hill</t>
  </si>
  <si>
    <t>0-07-027246-8</t>
  </si>
  <si>
    <t>9-12</t>
  </si>
  <si>
    <t>Instructor's Manual/Test Item File</t>
  </si>
  <si>
    <t>0-07-027249-2</t>
  </si>
  <si>
    <t>TBA</t>
  </si>
  <si>
    <t>Student Study Guide</t>
  </si>
  <si>
    <t>0-07-027248-4</t>
  </si>
  <si>
    <t>10.50</t>
  </si>
  <si>
    <t>0-07-027247-6</t>
  </si>
  <si>
    <t>Laboratory Manual</t>
  </si>
  <si>
    <t>Essential Study Partner CD-ROM</t>
  </si>
  <si>
    <t>0-07-250116-2</t>
  </si>
  <si>
    <t>E-Test CD-ROM</t>
  </si>
  <si>
    <t>0-07-027252-2</t>
  </si>
  <si>
    <t>Prentice Hall</t>
  </si>
  <si>
    <t>Entrepreneurship: Building a Business 2011</t>
  </si>
  <si>
    <t>9780078897665</t>
  </si>
  <si>
    <t>9780078925818</t>
  </si>
  <si>
    <t>9780078943263</t>
  </si>
  <si>
    <t>Student Workbook ATE</t>
  </si>
  <si>
    <t>Presentation Plus! CD-ROM</t>
  </si>
  <si>
    <t>9780078933127</t>
  </si>
  <si>
    <t>Teacher Works CD-ROM</t>
  </si>
  <si>
    <t>9780078925856</t>
  </si>
  <si>
    <t>ExamView Assessment Suite CD-ROM</t>
  </si>
  <si>
    <t>9780078925863</t>
  </si>
  <si>
    <t>9780078943256</t>
  </si>
  <si>
    <t>PATHWAYS TO SUCCESS (5344)</t>
  </si>
  <si>
    <t>Career Planning, Harrington 2006</t>
  </si>
  <si>
    <t>0-785-440313</t>
  </si>
  <si>
    <t>0-785-440321</t>
  </si>
  <si>
    <t>LABORATORY PHYSICAL SCIENCE 1-2 (4015)</t>
  </si>
  <si>
    <t>Earth: An Introduction to Physical Geology 5th Ed., Tarbuck 2000</t>
  </si>
  <si>
    <t>0-13-371584-1</t>
  </si>
  <si>
    <t>Supplemental</t>
  </si>
  <si>
    <r>
      <t>Laboratory Manual in Physical Geology 5th Ed.</t>
    </r>
    <r>
      <rPr>
        <b/>
        <sz val="10"/>
        <rFont val="Arial"/>
        <family val="2"/>
      </rPr>
      <t>, Tasa/Busch, 2000</t>
    </r>
  </si>
  <si>
    <t>PHYSICAL GEOLOGY 1-2 (4066)</t>
  </si>
  <si>
    <t>PHYSICAL OCEANOGRAPHY (4026)</t>
  </si>
  <si>
    <t>Probeware Lab Manual with CD ROM</t>
  </si>
  <si>
    <t>0-13-166379-8</t>
  </si>
  <si>
    <t>Additional Challenge Problems</t>
  </si>
  <si>
    <t>Pre AP/Critical Thinking Problems</t>
  </si>
  <si>
    <t>Connecting Math to Physics</t>
  </si>
  <si>
    <t>Solution Manual</t>
  </si>
  <si>
    <t>0-07-825453-1</t>
  </si>
  <si>
    <t>Lab Manager CD ROM</t>
  </si>
  <si>
    <t>0-07-870474-X</t>
  </si>
  <si>
    <t>What's Physics Got to Do with It DVD</t>
  </si>
  <si>
    <t>INTERATIVE ANIMATION (1040)</t>
  </si>
  <si>
    <t>Vocabulary Masters, Art &amp; Artist Profiles</t>
  </si>
  <si>
    <t>Overhead Transparencies (Set of 12)</t>
  </si>
  <si>
    <t>0-87192-635-0</t>
  </si>
  <si>
    <t>0-87192-637-7</t>
  </si>
  <si>
    <t>0-87192-636-9</t>
  </si>
  <si>
    <t>Stock</t>
  </si>
  <si>
    <t>Number</t>
  </si>
  <si>
    <t>Textbook Srvs</t>
  </si>
  <si>
    <t>Use Only</t>
  </si>
  <si>
    <t>Teaching Resources 2 Volumne Set</t>
  </si>
  <si>
    <t>0-07-621412-5</t>
  </si>
  <si>
    <t>Assessment Resources 2 Volumne Set</t>
  </si>
  <si>
    <t>0-07-621415-X</t>
  </si>
  <si>
    <t>Assessment CD-ROM</t>
  </si>
  <si>
    <t>0-07-621419-2</t>
  </si>
  <si>
    <t>0-835-90643-4</t>
  </si>
  <si>
    <t>0618-42721X</t>
  </si>
  <si>
    <t>SPANISH FOR SPANISH SPEAKERS 1-2 (1838)</t>
  </si>
  <si>
    <t>Guide to the Essentials (English)</t>
  </si>
  <si>
    <t>Guide to the Essentials (Spanish)</t>
  </si>
  <si>
    <t>Guided Reading and Review Workbook (English)</t>
  </si>
  <si>
    <t>0-13-067947-X</t>
  </si>
  <si>
    <t>Guided Reading and Review Workbook Teacher's Edition</t>
  </si>
  <si>
    <t>0-13-067948-8</t>
  </si>
  <si>
    <t>Guided Reading and Review Workbook (Spanish)</t>
  </si>
  <si>
    <t>0-13-036028-7</t>
  </si>
  <si>
    <t>Answers on Transparencies</t>
  </si>
  <si>
    <t>0-13-036024-4</t>
  </si>
  <si>
    <t>Fine Arts Transparencies</t>
  </si>
  <si>
    <t>0-13-036041-4</t>
  </si>
  <si>
    <t>Teacher's Resource Book</t>
  </si>
  <si>
    <t>From Ordinary to Extraordinary 1999</t>
  </si>
  <si>
    <t>0-87192-387-4</t>
  </si>
  <si>
    <t>0-87192-720-9</t>
  </si>
  <si>
    <t>0-87192-600-8</t>
  </si>
  <si>
    <t>Creating &amp; Understanding Drawings, Mittler 2006</t>
  </si>
  <si>
    <t>0-07-868219-3</t>
  </si>
  <si>
    <t>Studio Support Masters</t>
  </si>
  <si>
    <t>0-13-125643-2</t>
  </si>
  <si>
    <t>Test-Taking Tips with Transparencies</t>
  </si>
  <si>
    <t>Teacher Edition 2 Volume Set</t>
  </si>
  <si>
    <t>0-07-621409-5</t>
  </si>
  <si>
    <t>0-07-621407-9</t>
  </si>
  <si>
    <t>0-07-361408-7</t>
  </si>
  <si>
    <t>Teacher Edition Volume 1</t>
  </si>
  <si>
    <t>Teacher Edition Volume 2</t>
  </si>
  <si>
    <t>Goodheart Wilcox</t>
  </si>
  <si>
    <r>
      <t>Adventures in Food and Nutrition 4/e</t>
    </r>
    <r>
      <rPr>
        <b/>
        <sz val="10"/>
        <rFont val="Arial"/>
        <family val="2"/>
      </rPr>
      <t>, 2012</t>
    </r>
  </si>
  <si>
    <t>9781605257631</t>
  </si>
  <si>
    <r>
      <t xml:space="preserve">Economics 2005 w/Videos Pkg </t>
    </r>
    <r>
      <rPr>
        <sz val="10"/>
        <rFont val="Arial"/>
        <family val="2"/>
      </rPr>
      <t xml:space="preserve">(McConnell Brue)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(cont.)</t>
    </r>
  </si>
  <si>
    <t>FILM IB HL 1 (3046)</t>
  </si>
  <si>
    <t>FILM IB HL 2 (3047)</t>
  </si>
  <si>
    <t>0-13-128432-0</t>
  </si>
  <si>
    <t>Economics Test Prep Workbook Answer Key</t>
  </si>
  <si>
    <t>0-13-128431-2</t>
  </si>
  <si>
    <t>Teacher EXPRESS CD-ROM</t>
  </si>
  <si>
    <t>0-13-133499-9</t>
  </si>
  <si>
    <t>Prentice Hall Presentation Pro CD-ROM</t>
  </si>
  <si>
    <t>0-13-063097-7</t>
  </si>
  <si>
    <r>
      <t>Drafting and Design for Architure 8th Ed.</t>
    </r>
    <r>
      <rPr>
        <b/>
        <sz val="10"/>
        <rFont val="Arial"/>
        <family val="2"/>
      </rPr>
      <t>, 2006 by Hepler</t>
    </r>
  </si>
  <si>
    <t>Instructor's E-Resource</t>
  </si>
  <si>
    <t xml:space="preserve">Solutions Manual </t>
  </si>
  <si>
    <t>9781401879952</t>
  </si>
  <si>
    <t>9781401879969</t>
  </si>
  <si>
    <t>9781401879983</t>
  </si>
  <si>
    <t>Student Workbooks</t>
  </si>
  <si>
    <t>9781401879976</t>
  </si>
  <si>
    <t>ARCHITECTURAL DESIGN 5-6 (2605)</t>
  </si>
  <si>
    <t>Level B Practice Book</t>
  </si>
  <si>
    <t>07632-09352</t>
  </si>
  <si>
    <t>Level B Practice Book Teacher's Annotated Edition</t>
  </si>
  <si>
    <t>07632-09360</t>
  </si>
  <si>
    <t>07632-12833</t>
  </si>
  <si>
    <t>07632-12841</t>
  </si>
  <si>
    <t>07362-09492</t>
  </si>
  <si>
    <t>07362-09506</t>
  </si>
  <si>
    <t>07362-09379</t>
  </si>
  <si>
    <t>07362-09484</t>
  </si>
  <si>
    <t>07362-09469</t>
  </si>
  <si>
    <t>07362-09441</t>
  </si>
  <si>
    <t>UNITED STATES GOVERNMENT SDAIE (2249)</t>
  </si>
  <si>
    <t>UNITED STATES GOVERNMENT SDAIE/PLS (2237)</t>
  </si>
  <si>
    <t>UNITED STATES GOVERNMENT SDC (5005)</t>
  </si>
  <si>
    <t>Magruder's American Government 2006</t>
  </si>
  <si>
    <t>Discovering French, Nouveau! Rouge (2004)</t>
  </si>
  <si>
    <t>0-618-34537-X</t>
  </si>
  <si>
    <t>0-618-34538-8</t>
  </si>
  <si>
    <t>FRENCH 5-6 (1805) (cont.)</t>
  </si>
  <si>
    <t>FRENCH 7-8 (1807)</t>
  </si>
  <si>
    <t>Discovering French, Nouveau! Rouge (2004) CO-BASIC</t>
  </si>
  <si>
    <t>See materials listed under French 5-6</t>
  </si>
  <si>
    <t>1-4130-0318-4</t>
  </si>
  <si>
    <t>Computer Test Bank CD-ROM</t>
  </si>
  <si>
    <t>MindPoint Quiz Show CD-ROM</t>
  </si>
  <si>
    <t>0-13-036048-1</t>
  </si>
  <si>
    <t>Teacher Express CD-ROM</t>
  </si>
  <si>
    <t>0618-577084</t>
  </si>
  <si>
    <t>0618-409912</t>
  </si>
  <si>
    <t>Workbook</t>
  </si>
  <si>
    <t>0-80-920429-0</t>
  </si>
  <si>
    <t>0-80-920430-4</t>
  </si>
  <si>
    <t>Student Editions</t>
  </si>
  <si>
    <t>0-13-251357-9</t>
  </si>
  <si>
    <t>Chinese 7-8</t>
  </si>
  <si>
    <t>French 1-2</t>
  </si>
  <si>
    <t>French 3-4, 5-6</t>
  </si>
  <si>
    <t>French 7-8</t>
  </si>
  <si>
    <t>French AP</t>
  </si>
  <si>
    <t>German 1-2</t>
  </si>
  <si>
    <t>German 3-4, 5-6, 7-8</t>
  </si>
  <si>
    <t>German AP</t>
  </si>
  <si>
    <t>Italian 1-2, 3-4, 5-6</t>
  </si>
  <si>
    <t>Italian 7-8</t>
  </si>
  <si>
    <t>0-03-092217-8</t>
  </si>
  <si>
    <t>CA Standards Review Transparencies</t>
  </si>
  <si>
    <t>Art &amp; Cultural Transparencies</t>
  </si>
  <si>
    <t>0618-409408</t>
  </si>
  <si>
    <t>0618-428712</t>
  </si>
  <si>
    <t>0-13-251355-2</t>
  </si>
  <si>
    <t>Government Assessment Rubrics</t>
  </si>
  <si>
    <t>0-13-166821-8</t>
  </si>
  <si>
    <t>PLTW PRINCIPLES OF ENGINEERING (2503)</t>
  </si>
  <si>
    <t>0-13-093411-5</t>
  </si>
  <si>
    <t>Testing Program Blackline Masters</t>
  </si>
  <si>
    <t>0-13-093500-X</t>
  </si>
  <si>
    <t>Student Video CD-ROM</t>
  </si>
  <si>
    <t>0-13-097241-X</t>
  </si>
  <si>
    <t>0-03-036353-5</t>
  </si>
  <si>
    <t>0-03-064921-8</t>
  </si>
  <si>
    <t>Reading in the Content Area, Student Edition</t>
  </si>
  <si>
    <t>0-03-064424-0</t>
  </si>
  <si>
    <t>EasyPlanner CD-ROM</t>
  </si>
  <si>
    <t>AP History</t>
  </si>
  <si>
    <t>0-07-248455-1</t>
  </si>
  <si>
    <t>Film Art: An Introduction 8/e 2008 Alt Basic</t>
  </si>
  <si>
    <t xml:space="preserve">ANATOMY &amp; PHYSIOLOGY 1-2 (3813) &amp; </t>
  </si>
  <si>
    <t>Holt, Rinehart &amp; Winston</t>
  </si>
  <si>
    <t>Audio CD Program</t>
  </si>
  <si>
    <t>American Stories Video Pkg w/Teacher's Resource Book</t>
  </si>
  <si>
    <t>H120247</t>
  </si>
  <si>
    <t>H120248</t>
  </si>
  <si>
    <t>H120251</t>
  </si>
  <si>
    <t>H120252</t>
  </si>
  <si>
    <t>H120253</t>
  </si>
  <si>
    <t>H120301</t>
  </si>
  <si>
    <t>H120302</t>
  </si>
  <si>
    <t>H120303</t>
  </si>
  <si>
    <t>H120305</t>
  </si>
  <si>
    <t>H120306</t>
  </si>
  <si>
    <t>H120307</t>
  </si>
  <si>
    <t>H120308</t>
  </si>
  <si>
    <t>H120309</t>
  </si>
  <si>
    <t>H120321</t>
  </si>
  <si>
    <t>H120322</t>
  </si>
  <si>
    <t>H120323</t>
  </si>
  <si>
    <t>H120324</t>
  </si>
  <si>
    <t>H120325</t>
  </si>
  <si>
    <t>H120326</t>
  </si>
  <si>
    <t>H120327</t>
  </si>
  <si>
    <t>H120328</t>
  </si>
  <si>
    <t>H120329</t>
  </si>
  <si>
    <t>H120330</t>
  </si>
  <si>
    <t>H120331</t>
  </si>
  <si>
    <t>H120401</t>
  </si>
  <si>
    <t>H120402</t>
  </si>
  <si>
    <t>H120404</t>
  </si>
  <si>
    <t>H120405</t>
  </si>
  <si>
    <t>H120406</t>
  </si>
  <si>
    <t>H120407</t>
  </si>
  <si>
    <t>H120408</t>
  </si>
  <si>
    <t>H120409</t>
  </si>
  <si>
    <t>H120410</t>
  </si>
  <si>
    <t>H120411</t>
  </si>
  <si>
    <t>H120412</t>
  </si>
  <si>
    <t>H120431</t>
  </si>
  <si>
    <t>H120432</t>
  </si>
  <si>
    <t>H120433</t>
  </si>
  <si>
    <t>H120441</t>
  </si>
  <si>
    <t>H120434</t>
  </si>
  <si>
    <t>H120442</t>
  </si>
  <si>
    <t>H120443</t>
  </si>
  <si>
    <t>H120451</t>
  </si>
  <si>
    <t>H120452</t>
  </si>
  <si>
    <t>H120453</t>
  </si>
  <si>
    <t>H120454</t>
  </si>
  <si>
    <t>H120455</t>
  </si>
  <si>
    <t>H120501</t>
  </si>
  <si>
    <t>H120502</t>
  </si>
  <si>
    <t>H120503</t>
  </si>
  <si>
    <t>H120504</t>
  </si>
  <si>
    <t>H120505</t>
  </si>
  <si>
    <t>H120506</t>
  </si>
  <si>
    <t>H120507</t>
  </si>
  <si>
    <t>H120508</t>
  </si>
  <si>
    <t>H120509</t>
  </si>
  <si>
    <t>H120510</t>
  </si>
  <si>
    <t>H120511</t>
  </si>
  <si>
    <t>H120512</t>
  </si>
  <si>
    <t>H120513</t>
  </si>
  <si>
    <t>H120514</t>
  </si>
  <si>
    <t>H120515</t>
  </si>
  <si>
    <t>H120521</t>
  </si>
  <si>
    <t>H120522</t>
  </si>
  <si>
    <t>H120523</t>
  </si>
  <si>
    <t>H120524</t>
  </si>
  <si>
    <t>H120525</t>
  </si>
  <si>
    <t>H120526</t>
  </si>
  <si>
    <t>H120551</t>
  </si>
  <si>
    <t>H120552</t>
  </si>
  <si>
    <t>H120553</t>
  </si>
  <si>
    <t>H120554</t>
  </si>
  <si>
    <t>H120555</t>
  </si>
  <si>
    <t>H120556</t>
  </si>
  <si>
    <t>H120557</t>
  </si>
  <si>
    <t>H120558</t>
  </si>
  <si>
    <t>H120601</t>
  </si>
  <si>
    <t>H120602</t>
  </si>
  <si>
    <t>H120603</t>
  </si>
  <si>
    <t>H120604</t>
  </si>
  <si>
    <t>H120701</t>
  </si>
  <si>
    <t>H120702</t>
  </si>
  <si>
    <t>H120721</t>
  </si>
  <si>
    <t>H120722</t>
  </si>
  <si>
    <t>H127031</t>
  </si>
  <si>
    <t>H127052</t>
  </si>
  <si>
    <t>H120755</t>
  </si>
  <si>
    <t>H120756</t>
  </si>
  <si>
    <t>H120761</t>
  </si>
  <si>
    <t>H120771</t>
  </si>
  <si>
    <t>H120772</t>
  </si>
  <si>
    <t>H120773</t>
  </si>
  <si>
    <t>H120774</t>
  </si>
  <si>
    <t>H120841</t>
  </si>
  <si>
    <t>H120842</t>
  </si>
  <si>
    <t>H120843</t>
  </si>
  <si>
    <t>H120844</t>
  </si>
  <si>
    <t>H120845</t>
  </si>
  <si>
    <t>H120847</t>
  </si>
  <si>
    <t>H120846</t>
  </si>
  <si>
    <t>H120901</t>
  </si>
  <si>
    <t>H120902</t>
  </si>
  <si>
    <t>H120903</t>
  </si>
  <si>
    <t>H120904</t>
  </si>
  <si>
    <t>H120905</t>
  </si>
  <si>
    <t>Reading Study Guide Audio CDs (Spanish)</t>
  </si>
  <si>
    <t>World Geography Workbook</t>
  </si>
  <si>
    <t>0-618-19497-5</t>
  </si>
  <si>
    <t>0-618-37779-4</t>
  </si>
  <si>
    <t>Reading Toolkit for Social Studies: World Geography</t>
  </si>
  <si>
    <t>0-618-47705-5</t>
  </si>
  <si>
    <t>World Geography Posters</t>
  </si>
  <si>
    <t>0-618-15499-X</t>
  </si>
  <si>
    <t>Writing for Social Studies</t>
  </si>
  <si>
    <t>0-395-86909-9</t>
  </si>
  <si>
    <t>0-618-15494-9</t>
  </si>
  <si>
    <t>Cultures Around the World Transparencies</t>
  </si>
  <si>
    <t>0-618-15480-9</t>
  </si>
  <si>
    <t>ELD ENGLISH 0/I/II SENIOR WRITING PORTFOLIO  (1481)</t>
  </si>
  <si>
    <t>INTRODUCTION  TO SEMANTICS (1431)</t>
  </si>
  <si>
    <r>
      <t xml:space="preserve">Holy Bible, King James Version </t>
    </r>
    <r>
      <rPr>
        <sz val="10"/>
        <rFont val="Arial"/>
        <family val="2"/>
      </rPr>
      <t xml:space="preserve">      BASIC</t>
    </r>
  </si>
  <si>
    <t>One Stop Planner CD-ROM w/ExamView Pro Tet Gen. MAC/WIN</t>
  </si>
  <si>
    <t>At Home, A Guide to Standards Mastery, Eng. Lang. Ed.</t>
  </si>
  <si>
    <t>Diag. And Summ. Assmts. W/Ans. Key, CA Stand. Mastery</t>
  </si>
  <si>
    <t>0078600197</t>
  </si>
  <si>
    <t>Strategies for Test Preparation</t>
  </si>
  <si>
    <t>0-618-20284-6</t>
  </si>
  <si>
    <t>0-618-21808-4</t>
  </si>
  <si>
    <r>
      <t>World Geography</t>
    </r>
    <r>
      <rPr>
        <b/>
        <sz val="10"/>
        <rFont val="Arial"/>
        <family val="2"/>
      </rPr>
      <t xml:space="preserve">  2005 (cont.)</t>
    </r>
  </si>
  <si>
    <t>0-618-45491-8</t>
  </si>
  <si>
    <t>McDougal Littell Student Atlas of the World</t>
  </si>
  <si>
    <t>0-618-45494-2</t>
  </si>
  <si>
    <t>Multi-Language Glossary</t>
  </si>
  <si>
    <t>SPANISH LITERATURE AP (1848)</t>
  </si>
  <si>
    <r>
      <t>Atlantic Lives</t>
    </r>
    <r>
      <rPr>
        <sz val="10"/>
        <rFont val="Arial"/>
        <family val="2"/>
      </rPr>
      <t xml:space="preserve"> only</t>
    </r>
  </si>
  <si>
    <r>
      <t>Colonial America in an Atlantic World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only</t>
    </r>
  </si>
  <si>
    <t>0-835-90641-8</t>
  </si>
  <si>
    <t>Teacher Resource Manual</t>
  </si>
  <si>
    <r>
      <t>Immigrants: A Historical Reader</t>
    </r>
    <r>
      <rPr>
        <b/>
        <sz val="10"/>
        <rFont val="Arial"/>
        <family val="2"/>
      </rPr>
      <t xml:space="preserve"> 2001</t>
    </r>
  </si>
  <si>
    <t>GLOBAL ECONOMICS (1243)</t>
  </si>
  <si>
    <t>No identified textbook as of this printing.</t>
  </si>
  <si>
    <t>IB PHILOSOPHY SL (2221)</t>
  </si>
  <si>
    <t>INTERNATIONAL RELATIONS (2252)</t>
  </si>
  <si>
    <t>INTERNATIONAL BUSINESS &amp; ECONOMICS (2320)</t>
  </si>
  <si>
    <t>0-13-166812-9</t>
  </si>
  <si>
    <t>California Teacher Express CD-ROM</t>
  </si>
  <si>
    <t>0-13-251367-6</t>
  </si>
  <si>
    <t>0-13-043844-8</t>
  </si>
  <si>
    <t>Interactive Constitution CD-ROM</t>
  </si>
  <si>
    <t>0-13-062900-6</t>
  </si>
  <si>
    <t>Social Studies Skill Tutor CD-ROM</t>
  </si>
  <si>
    <t>Videotapes (4) with Teacher's Manual</t>
  </si>
  <si>
    <t>0-13-043851-0</t>
  </si>
  <si>
    <t>DVD with Teacher Guide</t>
  </si>
  <si>
    <t>0-13-166827-7</t>
  </si>
  <si>
    <t>12</t>
  </si>
  <si>
    <r>
      <t>Economics: Principles in Action</t>
    </r>
    <r>
      <rPr>
        <b/>
        <sz val="10"/>
        <rFont val="Arial"/>
        <family val="2"/>
      </rPr>
      <t xml:space="preserve"> 2007 (cont.)</t>
    </r>
  </si>
  <si>
    <t>9-10</t>
  </si>
  <si>
    <t>10 (CIC)</t>
  </si>
  <si>
    <t>GERMAN 5-6 SUPPLEMENTAL</t>
  </si>
  <si>
    <t>TPRS Publishing Inc.</t>
  </si>
  <si>
    <t>Ritter von heute</t>
  </si>
  <si>
    <t>9781938088001</t>
  </si>
  <si>
    <t>Workbook and Lab Manual</t>
  </si>
  <si>
    <t>0471-30942-7</t>
  </si>
  <si>
    <t>Student Edition pkg'd with Workbook and Lab Manual</t>
  </si>
  <si>
    <t>0471-67981-9</t>
  </si>
  <si>
    <t>0471-16702-9</t>
  </si>
  <si>
    <t>NC</t>
  </si>
  <si>
    <t>Cassettes</t>
  </si>
  <si>
    <t>0471-16823-8</t>
  </si>
  <si>
    <t>Eccoci! Euro Edition 2004</t>
  </si>
  <si>
    <t>JAPANESE 1-2 (1760)</t>
  </si>
  <si>
    <t>Wiley &amp; Sons</t>
  </si>
  <si>
    <t>Lab Manual</t>
  </si>
  <si>
    <t>0-13-020533-8</t>
  </si>
  <si>
    <t>SCIENCE: BIOLOGICAL/LIFE COURSES</t>
  </si>
  <si>
    <t>LIFE SCIENCE 1-2 (4001)</t>
  </si>
  <si>
    <t>SUPPLEMENTAL</t>
  </si>
  <si>
    <t>Globe Fearon</t>
  </si>
  <si>
    <t>Student Edition</t>
  </si>
  <si>
    <t>Signature Reading Series - Level E</t>
  </si>
  <si>
    <t>Signature Reading Series - Level F</t>
  </si>
  <si>
    <t>ITALIAN 1-2 (1890)</t>
  </si>
  <si>
    <t>ITALIAN 3-4 (1892)</t>
  </si>
  <si>
    <t>0-03-066368-7</t>
  </si>
  <si>
    <t>0-03-065163-8</t>
  </si>
  <si>
    <t>0-03-066096-3</t>
  </si>
  <si>
    <t>0-03-066087-4</t>
  </si>
  <si>
    <t>0-03-065994-9</t>
  </si>
  <si>
    <t>0-03-066522-1</t>
  </si>
  <si>
    <t>0-03-066114-5</t>
  </si>
  <si>
    <t>0-03-065093-3</t>
  </si>
  <si>
    <t>0-03-066359-8</t>
  </si>
  <si>
    <t>0-03-065118-2</t>
  </si>
  <si>
    <t>0-03-066510-8</t>
  </si>
  <si>
    <t>0-03-066502-7</t>
  </si>
  <si>
    <t>0-03-066123-4</t>
  </si>
  <si>
    <t>0-03-066344-X</t>
  </si>
  <si>
    <t>48.50</t>
  </si>
  <si>
    <t>89.55</t>
  </si>
  <si>
    <t>26.25</t>
  </si>
  <si>
    <t>15.00</t>
  </si>
  <si>
    <t>7.80</t>
  </si>
  <si>
    <t>15.95</t>
  </si>
  <si>
    <t>81.15</t>
  </si>
  <si>
    <t>BRITISH LITERATURE 1-2 (1415)</t>
  </si>
  <si>
    <t>SUPPLEMENTAL (cont.)</t>
  </si>
  <si>
    <t>Knopf</t>
  </si>
  <si>
    <t>Beloved</t>
  </si>
  <si>
    <t>037540273X</t>
  </si>
  <si>
    <t>Burro Genius</t>
  </si>
  <si>
    <t>9780060526139</t>
  </si>
  <si>
    <t>Heinemann</t>
  </si>
  <si>
    <t>So Long a Letter</t>
  </si>
  <si>
    <t>0435905554</t>
  </si>
  <si>
    <t>Tate Publishing</t>
  </si>
  <si>
    <t>On the Wings of a White Horse</t>
  </si>
  <si>
    <t>Spanish Audio Chapter Summaries CD-ROM</t>
  </si>
  <si>
    <t>0-07-845817-X</t>
  </si>
  <si>
    <t>Teaching Health with Foldables Video</t>
  </si>
  <si>
    <t>0-07-861888-6</t>
  </si>
  <si>
    <t>Human Sexuality Teachers Annotated Edition</t>
  </si>
  <si>
    <t>0-07-830946-8</t>
  </si>
  <si>
    <t>Human Sexuality Student Edition</t>
  </si>
  <si>
    <t>0-07-830945-X</t>
  </si>
  <si>
    <t>Student Activity Workbook</t>
  </si>
  <si>
    <t>0-07-830913-1</t>
  </si>
  <si>
    <t>0-07-861873-8</t>
  </si>
  <si>
    <t>HEALTH (2001) (5342) (2003) (2016)</t>
  </si>
  <si>
    <t>FOREIGN LANGUAGE</t>
  </si>
  <si>
    <t>Dawn Sign Press</t>
  </si>
  <si>
    <t>Signing Naturally Level 1, Smith 1993</t>
  </si>
  <si>
    <t>Student Workbook and Videotext</t>
  </si>
  <si>
    <t>0-915035-20-0</t>
  </si>
  <si>
    <t>Student Workbook and DVD (alt format)</t>
  </si>
  <si>
    <t>1-58121-127-9</t>
  </si>
  <si>
    <t>Teacher's Guide and Video</t>
  </si>
  <si>
    <t>9780030646515</t>
  </si>
  <si>
    <t>9780030646522</t>
  </si>
  <si>
    <t>9780030797767</t>
  </si>
  <si>
    <t>9780030797774</t>
  </si>
  <si>
    <t>9788830646546</t>
  </si>
  <si>
    <t>Readings and Case Studies in Psychology w/Answer Key</t>
  </si>
  <si>
    <t>Research Projects and Activities for Teaching Psychology</t>
  </si>
  <si>
    <t>Study Skills and Writing Guide</t>
  </si>
  <si>
    <t>Reading Social Studies</t>
  </si>
  <si>
    <t>Graphic Organizer Transparencies w/Support for Reading and Writing</t>
  </si>
  <si>
    <t>Teaching Transparencies w/Teacher's Notes</t>
  </si>
  <si>
    <t>Quiz Game CD ROM</t>
  </si>
  <si>
    <t>9780030781292</t>
  </si>
  <si>
    <t>9780030927171</t>
  </si>
  <si>
    <t>7</t>
  </si>
  <si>
    <t>9780030781346</t>
  </si>
  <si>
    <t>9780030781339</t>
  </si>
  <si>
    <t>Practice Book (Selection Support: Skills Development)</t>
  </si>
  <si>
    <t>0-13-050420-3</t>
  </si>
  <si>
    <t>0-13-436011-7</t>
  </si>
  <si>
    <t>Resources for Teaching Novels, Plays, and Literature Collections</t>
  </si>
  <si>
    <t>0-13-435657-8</t>
  </si>
  <si>
    <t xml:space="preserve">FRENCH 5-6 (1805) </t>
  </si>
  <si>
    <t>EUROPEAN HISTORY AP (2281)</t>
  </si>
  <si>
    <t>INTRODUCTION TO ENTREPRENEURSHIP (2553)</t>
  </si>
  <si>
    <t>Virtural Business 2.0 Site License</t>
  </si>
  <si>
    <t>9781932449174</t>
  </si>
  <si>
    <t>Drive:  The Surprising Truth About What Motivates Us 2011</t>
  </si>
  <si>
    <t>10-1594484805</t>
  </si>
  <si>
    <t>Intuit</t>
  </si>
  <si>
    <t>Quickbooks 2012 Software</t>
  </si>
  <si>
    <t>9781573381147</t>
  </si>
  <si>
    <t>50 Pack Site License</t>
  </si>
  <si>
    <t>INTERNATIONAL MARKETING (1240)</t>
  </si>
  <si>
    <t>SUPPLEMENTAL FOR</t>
  </si>
  <si>
    <t>INTERNATIONAL BUSINESS/ECON (2320)</t>
  </si>
  <si>
    <t>SENIOR CAPSTONE BUSINESS (1398)</t>
  </si>
  <si>
    <t>Teacher's One Stop Planner CD ROM</t>
  </si>
  <si>
    <r>
      <t xml:space="preserve">Film Art: An Introduction 7/e 2004 Alt Basic </t>
    </r>
    <r>
      <rPr>
        <sz val="10"/>
        <rFont val="Arial"/>
        <family val="2"/>
      </rPr>
      <t>(Out of Print)</t>
    </r>
  </si>
  <si>
    <t>Instructor Resources Online www.mhhe.com/filmart8 (Username: bordwell060; Password: film)</t>
  </si>
  <si>
    <t>Audio CDs</t>
  </si>
  <si>
    <t>0887274676</t>
  </si>
  <si>
    <t>Multimedia Companion</t>
  </si>
  <si>
    <t>0887274544</t>
  </si>
  <si>
    <t>CHINESE 3-4 (1751)</t>
  </si>
  <si>
    <t>Integrated Chinese, Level 1 Part 2, 2005</t>
  </si>
  <si>
    <t>Workbook DVD</t>
  </si>
  <si>
    <t>0887274277</t>
  </si>
  <si>
    <t>CHINESE 5-6 (1752)</t>
  </si>
  <si>
    <t>A New Text for Modern China, 2nd Edition (2002)</t>
  </si>
  <si>
    <t>0887273122</t>
  </si>
  <si>
    <t>Cassettes (2)</t>
  </si>
  <si>
    <t>0887273831</t>
  </si>
  <si>
    <t>CHINESE 7-8 (1753)</t>
  </si>
  <si>
    <t>Beyond the Basics, 2nd Edition (2003) CO-BASIC</t>
  </si>
  <si>
    <t>0887272266</t>
  </si>
  <si>
    <t>0887272509</t>
  </si>
  <si>
    <t>Across the Straits (1999) CO-BASIC</t>
  </si>
  <si>
    <t>0887273092</t>
  </si>
  <si>
    <t>Transcript</t>
  </si>
  <si>
    <t>0887273076</t>
  </si>
  <si>
    <t>Cassettes (3)</t>
  </si>
  <si>
    <t>0887273068</t>
  </si>
  <si>
    <t>FRENCH 1-2 (1799) (1800) (1801)</t>
  </si>
  <si>
    <t>Discovering French, Nouveau! Bleu (2004)</t>
  </si>
  <si>
    <t>0-395-87483-1</t>
  </si>
  <si>
    <t>Test Generator CD-ROM</t>
  </si>
  <si>
    <t>0-618-34522-1</t>
  </si>
  <si>
    <t>Easy Planner CD-ROM</t>
  </si>
  <si>
    <t>0-618-34520-5</t>
  </si>
  <si>
    <t>PowerPoint Presentations CD-ROM</t>
  </si>
  <si>
    <t>0-618-34519-1</t>
  </si>
  <si>
    <t>0-618-29840-1</t>
  </si>
  <si>
    <t>CA Francais pour hispanophones</t>
  </si>
  <si>
    <t>Student Combo Pkg of Both Textbooks</t>
  </si>
  <si>
    <t>003-0394074</t>
  </si>
  <si>
    <t>Audio Compact Discs</t>
  </si>
  <si>
    <t>003-0741548</t>
  </si>
  <si>
    <t>DVD Program</t>
  </si>
  <si>
    <t>003-0397782</t>
  </si>
  <si>
    <t>VHS Program</t>
  </si>
  <si>
    <t>0321127617</t>
  </si>
  <si>
    <t>IB CHEMISTRY HL I and HL II (3824, 3822)</t>
  </si>
  <si>
    <t>Alternative Assessment Handbook</t>
  </si>
  <si>
    <t>Progress Assessment of CA Standards Mastery (includes):</t>
  </si>
  <si>
    <t>Science Explorer Life Science, 2007</t>
  </si>
  <si>
    <t>0-13-201243-X</t>
  </si>
  <si>
    <t>0-13-090310-1</t>
  </si>
  <si>
    <t>Interactive Textbook 6-year Online Access</t>
  </si>
  <si>
    <t>Success Tracker 6-year Access</t>
  </si>
  <si>
    <t>0-13-251230-0</t>
  </si>
  <si>
    <t>Guided Reading and Study Workbook</t>
  </si>
  <si>
    <t>0-13-190197-4</t>
  </si>
  <si>
    <t>Adapted Reading and Study Workbook</t>
  </si>
  <si>
    <t>0-13-166594-4</t>
  </si>
  <si>
    <r>
      <t>Physical Science: Concepts in Action with Earth</t>
    </r>
    <r>
      <rPr>
        <b/>
        <sz val="10"/>
        <rFont val="Arial"/>
        <family val="2"/>
      </rPr>
      <t>, 2006 (BASIC)</t>
    </r>
  </si>
  <si>
    <t>0-13-166308-9</t>
  </si>
  <si>
    <t xml:space="preserve">HUMAN GEOGRAPHY AP (2324) </t>
  </si>
  <si>
    <t>Environmental Science AP</t>
  </si>
  <si>
    <t>Physical Science 1-2</t>
  </si>
  <si>
    <t>Lab Physical Science 1-2</t>
  </si>
  <si>
    <t>Geology</t>
  </si>
  <si>
    <t>Physical Geology</t>
  </si>
  <si>
    <t>PRE-ALGEBRA 9 SDC (5607)</t>
  </si>
  <si>
    <t>978013850163</t>
  </si>
  <si>
    <r>
      <t>Holt Earth Science, CA Edition</t>
    </r>
    <r>
      <rPr>
        <b/>
        <sz val="10"/>
        <rFont val="Arial"/>
        <family val="2"/>
      </rPr>
      <t>, 2007 (Alternate BASIC) (cont.)</t>
    </r>
  </si>
  <si>
    <r>
      <t>Earth Science</t>
    </r>
    <r>
      <rPr>
        <b/>
        <sz val="10"/>
        <rFont val="Arial"/>
        <family val="2"/>
      </rPr>
      <t>, Tarbuck &amp; Lutgens 2006 (Alternate BASIC) (cont.)</t>
    </r>
  </si>
  <si>
    <t>Daily Language Activities Transparencies &amp; Answer Key</t>
  </si>
  <si>
    <t>GEOLOGY (4064)</t>
  </si>
  <si>
    <t>California Guide to the Essentials (Spanish)</t>
  </si>
  <si>
    <t>0-13-251362-5</t>
  </si>
  <si>
    <t>0-13-251368-4</t>
  </si>
  <si>
    <t>California Guided Reading and Review Workbook (English)</t>
  </si>
  <si>
    <t>0-13-251363-3</t>
  </si>
  <si>
    <t>0-7641-3191-5</t>
  </si>
  <si>
    <t>The Complete Animation Course, Patmore 2003</t>
  </si>
  <si>
    <t>0-7641-2399-8</t>
  </si>
  <si>
    <t>0-7641-5919-4</t>
  </si>
  <si>
    <t>Adobe/Peachpit</t>
  </si>
  <si>
    <t>Adobe Illustrator CS3 Classroom in a Book, 2007</t>
  </si>
  <si>
    <t>0-321-49200-5</t>
  </si>
  <si>
    <t>1-4180-5259-0</t>
  </si>
  <si>
    <t>003-0372674</t>
  </si>
  <si>
    <t>Video Program</t>
  </si>
  <si>
    <t>003-0566118</t>
  </si>
  <si>
    <t>Grammatikheft (Grammar &amp; Vocabulary Workbook)</t>
  </si>
  <si>
    <t>003-0650089</t>
  </si>
  <si>
    <t>There is no text identified at this time.</t>
  </si>
  <si>
    <t>CURRENT AFFAIRS (2209)</t>
  </si>
  <si>
    <t>ITALIAN 5-6 (1894)</t>
  </si>
  <si>
    <t>Instructor's Guide</t>
  </si>
  <si>
    <t>Test Bank</t>
  </si>
  <si>
    <t>Study Guide</t>
  </si>
  <si>
    <t>No currently identified textbook.</t>
  </si>
  <si>
    <t>Transparency Binder</t>
  </si>
  <si>
    <t>0-07-830937-9</t>
  </si>
  <si>
    <r>
      <t>World Geography</t>
    </r>
    <r>
      <rPr>
        <b/>
        <sz val="10"/>
        <rFont val="Arial"/>
        <family val="2"/>
      </rPr>
      <t xml:space="preserve">  2005 </t>
    </r>
    <r>
      <rPr>
        <sz val="10"/>
        <rFont val="Arial"/>
        <family val="2"/>
      </rPr>
      <t>(ALT BASIC)</t>
    </r>
  </si>
  <si>
    <t>LATINO STUDIES (2217)</t>
  </si>
  <si>
    <t xml:space="preserve">Globe Fearon </t>
  </si>
  <si>
    <r>
      <t>Latino Experience in U.S. History</t>
    </r>
    <r>
      <rPr>
        <sz val="10"/>
        <rFont val="Arial"/>
        <family val="2"/>
      </rPr>
      <t>, 1994</t>
    </r>
  </si>
  <si>
    <t>0-13-035994-7</t>
  </si>
  <si>
    <t>0-13-116422-8</t>
  </si>
  <si>
    <t>0-13-035983-1</t>
  </si>
  <si>
    <t>0-13-036130-5</t>
  </si>
  <si>
    <t>0-13-036033-3</t>
  </si>
  <si>
    <t>0-13-035969-6</t>
  </si>
  <si>
    <t>0-13-036038-4</t>
  </si>
  <si>
    <t xml:space="preserve">Writing, Audio, and Video Workbook* </t>
  </si>
  <si>
    <t>Realidades, Level 3 2004</t>
  </si>
  <si>
    <t>0-13-035968-8</t>
  </si>
  <si>
    <t>0-13-036175-5</t>
  </si>
  <si>
    <t>0-13-036003-1</t>
  </si>
  <si>
    <t>0-13-036009-0</t>
  </si>
  <si>
    <t>0-13-116431-7</t>
  </si>
  <si>
    <t>0-13-036125-9</t>
  </si>
  <si>
    <t>PH SuccessNet Online Teacher Access Package</t>
  </si>
  <si>
    <t>0-13-116423-6</t>
  </si>
  <si>
    <t>0-13-035984-X</t>
  </si>
  <si>
    <t>0-13-036131-3</t>
  </si>
  <si>
    <t>0-13-036034-1</t>
  </si>
  <si>
    <t>0-13-036080-5</t>
  </si>
  <si>
    <t>0-13-036040-6</t>
  </si>
  <si>
    <t>SPANISH 7-8 (1834)</t>
  </si>
  <si>
    <t>SPANISH 5-6 HONORS (1845)</t>
  </si>
  <si>
    <t>SPANISH 5-6 (1833)</t>
  </si>
  <si>
    <t>0-13-035995-5</t>
  </si>
  <si>
    <t>SPANISH 7-8 HONORS (1835)</t>
  </si>
  <si>
    <t>Conexiones 2005 CO-BASIC</t>
  </si>
  <si>
    <t>0-13-192024-3</t>
  </si>
  <si>
    <t>0-13-093502-6</t>
  </si>
  <si>
    <t>Workbook Answer Key</t>
  </si>
  <si>
    <t>0-13-096662-2</t>
  </si>
  <si>
    <t>0-13-192025-1</t>
  </si>
  <si>
    <t>Instructor's Resource Manual</t>
  </si>
  <si>
    <t>0-13-093490-9</t>
  </si>
  <si>
    <t>Audio Program (Cassette)</t>
  </si>
  <si>
    <t>0-13-093506-9</t>
  </si>
  <si>
    <t>StudentWorks Plus CD ROM</t>
  </si>
  <si>
    <t>StudentWorks Plus DVD</t>
  </si>
  <si>
    <t>0-07-880784-0</t>
  </si>
  <si>
    <t>0-07-880785-9</t>
  </si>
  <si>
    <t>Student Edition (Hard Cover)</t>
  </si>
  <si>
    <t>Annotated Teacher Edition</t>
  </si>
  <si>
    <t>Teacher Resource Binder</t>
  </si>
  <si>
    <t>0-7891-6175-3</t>
  </si>
  <si>
    <t>0-7569-1640-2</t>
  </si>
  <si>
    <t>0-7891-6176-1</t>
  </si>
  <si>
    <t>Spanish Student Edition</t>
  </si>
  <si>
    <t>0-07-862021-X</t>
  </si>
  <si>
    <t>0-07-861211-X</t>
  </si>
  <si>
    <t>Teacher Wraparound Edition</t>
  </si>
  <si>
    <t>0-07-861212-8</t>
  </si>
  <si>
    <t>TeacherWorks CD-ROM</t>
  </si>
  <si>
    <t>0-07-862019-8</t>
  </si>
  <si>
    <t>003-0741564</t>
  </si>
  <si>
    <t>Cuaderno de practica Workbook</t>
  </si>
  <si>
    <t>003-0741521</t>
  </si>
  <si>
    <t>0-618-37919-3</t>
  </si>
  <si>
    <t>0-618-08647-1</t>
  </si>
  <si>
    <r>
      <t>Psychology: Principles in Practice</t>
    </r>
    <r>
      <rPr>
        <sz val="10"/>
        <rFont val="Arial"/>
      </rPr>
      <t>, Rathus 2007</t>
    </r>
  </si>
  <si>
    <r>
      <t>Sociology and You</t>
    </r>
    <r>
      <rPr>
        <sz val="10"/>
        <rFont val="Arial"/>
      </rPr>
      <t>, 2008</t>
    </r>
  </si>
  <si>
    <t>0-07-874519-5</t>
  </si>
  <si>
    <t>0-07-874520-9</t>
  </si>
  <si>
    <t>0-07-875343-0</t>
  </si>
  <si>
    <t>Presentation Plus</t>
  </si>
  <si>
    <t>Vocabulary Puzzlemaker</t>
  </si>
  <si>
    <t>0-07-878107-8</t>
  </si>
  <si>
    <t>0-07-878141-8</t>
  </si>
  <si>
    <t>0-07-878106-X</t>
  </si>
  <si>
    <t>ExamView</t>
  </si>
  <si>
    <t>0-07-878108-6</t>
  </si>
  <si>
    <t>0-07-878105-1</t>
  </si>
  <si>
    <t>Transparencies and Teacher Notes</t>
  </si>
  <si>
    <t>0-07-875357-0</t>
  </si>
  <si>
    <t>ExamView Pro Assessment Suite</t>
  </si>
  <si>
    <t>TeacherWorks Plus CD ROM</t>
  </si>
  <si>
    <t>TeacherWorks Plus DVD</t>
  </si>
  <si>
    <t>Holt McDougal</t>
  </si>
  <si>
    <r>
      <t>Realidades, Level 3 2004</t>
    </r>
    <r>
      <rPr>
        <sz val="10"/>
        <rFont val="Arial"/>
        <family val="2"/>
      </rPr>
      <t xml:space="preserve"> (cont)</t>
    </r>
  </si>
  <si>
    <t>Exploring Art 1-2</t>
  </si>
  <si>
    <t>Photography 1-2</t>
  </si>
  <si>
    <t>Photography 3-4</t>
  </si>
  <si>
    <t>Three Dimensional Art 1-2, 3-4, 5-6, 7-8</t>
  </si>
  <si>
    <t>Computer Science AP</t>
  </si>
  <si>
    <t>Index</t>
  </si>
  <si>
    <r>
      <t>Science: Physical &amp; Earth Sciences</t>
    </r>
    <r>
      <rPr>
        <sz val="10"/>
        <rFont val="Arial"/>
        <family val="2"/>
      </rPr>
      <t xml:space="preserve"> (cont.)</t>
    </r>
  </si>
  <si>
    <t>2011</t>
  </si>
  <si>
    <t>O/P</t>
  </si>
  <si>
    <t>Teacher's Edition</t>
  </si>
  <si>
    <t>Transparencies</t>
  </si>
  <si>
    <t>Grade</t>
  </si>
  <si>
    <t>Term</t>
  </si>
  <si>
    <t>Unit</t>
  </si>
  <si>
    <t>Extended</t>
  </si>
  <si>
    <r>
      <t xml:space="preserve">Economics 2005 w/Videos Pkg </t>
    </r>
    <r>
      <rPr>
        <sz val="10"/>
        <rFont val="Arial"/>
        <family val="2"/>
      </rPr>
      <t xml:space="preserve">(McConnell Brue)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ALT BASIC</t>
    </r>
  </si>
  <si>
    <t>Instructor's CD (Test Bank, PowerPoint, Instructor's Manual)</t>
  </si>
  <si>
    <t>Test Bank 1 Windows</t>
  </si>
  <si>
    <t>Test Bank 2</t>
  </si>
  <si>
    <t>PowerPoint/Econ Micro &amp; Macro</t>
  </si>
  <si>
    <t>Introduction to Semantics</t>
  </si>
  <si>
    <t>Speech Communication: Analysis &amp; Application</t>
  </si>
  <si>
    <t>Forensics: Argumentaion/Debate</t>
  </si>
  <si>
    <t>Introduction to Communication</t>
  </si>
  <si>
    <t>Creative Writing</t>
  </si>
  <si>
    <t>Elements of Journalism</t>
  </si>
  <si>
    <r>
      <t xml:space="preserve">Physical Science: Concepts in Action with Earth </t>
    </r>
    <r>
      <rPr>
        <sz val="10"/>
        <rFont val="Arial"/>
        <family val="2"/>
      </rPr>
      <t>(cont.)</t>
    </r>
  </si>
  <si>
    <t>3-31004</t>
  </si>
  <si>
    <t>Student's Study and Solutions Guide Ch. 1-9</t>
  </si>
  <si>
    <t>3-31005</t>
  </si>
  <si>
    <t>3-31006</t>
  </si>
  <si>
    <t>Instructor's Solution Guide Ch. 10-15</t>
  </si>
  <si>
    <t>Student's Solution Guide Ch. 10-15</t>
  </si>
  <si>
    <t>Instructor's Solution Guide Ch. P-5</t>
  </si>
  <si>
    <t>3-31007</t>
  </si>
  <si>
    <t>3-31008</t>
  </si>
  <si>
    <t>Instructor's Solution Guide Ch. 6-9</t>
  </si>
  <si>
    <t>3-31009</t>
  </si>
  <si>
    <t>Test Item File</t>
  </si>
  <si>
    <t>3-31010</t>
  </si>
  <si>
    <t>3-31034</t>
  </si>
  <si>
    <t>0-618-66185-9</t>
  </si>
  <si>
    <t>0-618-66174-3</t>
  </si>
  <si>
    <t>0-618-66183-2</t>
  </si>
  <si>
    <t>0-618-66178-6</t>
  </si>
  <si>
    <t>0-618-66182-4</t>
  </si>
  <si>
    <r>
      <t>Computer Forensics Jump Start, 2005</t>
    </r>
    <r>
      <rPr>
        <b/>
        <sz val="10"/>
        <rFont val="Arial"/>
        <family val="2"/>
      </rPr>
      <t xml:space="preserve">    BASIC</t>
    </r>
  </si>
  <si>
    <t>Beyond the Basics, 2nd Edition (2003) BASIC</t>
  </si>
  <si>
    <r>
      <t xml:space="preserve">Discovering French, Nouveau! Bleu (2004)   </t>
    </r>
    <r>
      <rPr>
        <sz val="10"/>
        <rFont val="Arial"/>
        <family val="2"/>
      </rPr>
      <t>(CONT.)</t>
    </r>
  </si>
  <si>
    <t>No text currently listed in catalog.</t>
  </si>
  <si>
    <t>High Point: Level B 2001</t>
  </si>
  <si>
    <t>07362-12787</t>
  </si>
  <si>
    <t>Basic Bookshelf (18 titles, 6-packs) includes:</t>
  </si>
  <si>
    <t>Friends Are Like That</t>
  </si>
  <si>
    <t>07362-10520</t>
  </si>
  <si>
    <t>Let's Dance!</t>
  </si>
  <si>
    <t>07362-10547</t>
  </si>
  <si>
    <t>Power Out!</t>
  </si>
  <si>
    <t>07362-10563</t>
  </si>
  <si>
    <t>Who Was martin Luther King Jr.?</t>
  </si>
  <si>
    <t>07362-10555</t>
  </si>
  <si>
    <t>Rachel Carson</t>
  </si>
  <si>
    <t>07362-1058X</t>
  </si>
  <si>
    <t>Children We Remember</t>
  </si>
  <si>
    <t>07362-10571</t>
  </si>
  <si>
    <t>Eagle and the Moon Gold</t>
  </si>
  <si>
    <t>07362-10598</t>
  </si>
  <si>
    <t>Body Works</t>
  </si>
  <si>
    <t>FINITE MATH (3150)</t>
  </si>
  <si>
    <t>FUNCTIONS, STATISTICS AND TRIGONOMETRY (3069)</t>
  </si>
  <si>
    <t>High Point: The Basics 2001</t>
  </si>
  <si>
    <t>07362-1223X</t>
  </si>
  <si>
    <t>07362-12248</t>
  </si>
  <si>
    <t>Basics Practice Book Set</t>
  </si>
  <si>
    <t>07362-12280</t>
  </si>
  <si>
    <t>Basics Practice Book Annotated Teacher's Edition</t>
  </si>
  <si>
    <t>PLTW Civil Engineering and Architecture 1st Ed., 2012</t>
  </si>
  <si>
    <t>9781435441668</t>
  </si>
  <si>
    <t>9781435441644</t>
  </si>
  <si>
    <t>COMPUTER SYSTEMS FORENSICS (2678)</t>
  </si>
  <si>
    <t>Sybex</t>
  </si>
  <si>
    <t>Student Editin</t>
  </si>
  <si>
    <t>0-7821-4375-X</t>
  </si>
  <si>
    <t>Rhetoric &amp; Composition Binder (district created)</t>
  </si>
  <si>
    <t>Order from Duplicating, Print on Demand #900450</t>
  </si>
  <si>
    <t xml:space="preserve">REQUIRED NOVEL - </t>
  </si>
  <si>
    <r>
      <t>Essentials of Geology 9/e</t>
    </r>
    <r>
      <rPr>
        <b/>
        <sz val="10"/>
        <rFont val="Arial"/>
        <family val="2"/>
      </rPr>
      <t>, 2006, Lutgens/Tarbuck</t>
    </r>
  </si>
  <si>
    <t>0-13-149749-9</t>
  </si>
  <si>
    <t>2007</t>
  </si>
  <si>
    <t>2014</t>
  </si>
  <si>
    <t>Instructor Manual w/Tests</t>
  </si>
  <si>
    <t>0-13-192738-8</t>
  </si>
  <si>
    <t>0-13-192740-X</t>
  </si>
  <si>
    <t>0-13-192739-6</t>
  </si>
  <si>
    <t>Instructor Resources CD ROM w/Test Gen</t>
  </si>
  <si>
    <t>Penguin Plays</t>
  </si>
  <si>
    <t>Master Harold and the Boys, Fugard</t>
  </si>
  <si>
    <t>0140481877</t>
  </si>
  <si>
    <r>
      <t xml:space="preserve">SUPPLEMENTAL </t>
    </r>
    <r>
      <rPr>
        <sz val="10"/>
        <rFont val="Arial"/>
        <family val="2"/>
      </rPr>
      <t>(cont.)</t>
    </r>
  </si>
  <si>
    <t>Viking Press</t>
  </si>
  <si>
    <t>0140247734</t>
  </si>
  <si>
    <t>ELEMENTS OF ORAL COMMUNICATION (1511)</t>
  </si>
  <si>
    <t>Communication Matters 1994</t>
  </si>
  <si>
    <t>Barron's Educational Series</t>
  </si>
  <si>
    <t>Davis Publications</t>
  </si>
  <si>
    <t>ART &amp; ANIMATION (1044)</t>
  </si>
  <si>
    <t>DIGITAL ART &amp; IMAGING (1046)</t>
  </si>
  <si>
    <t>DRAWING &amp; PAINTING 1-2, 3-4, 5-6, 7-8  (1005/1006/1007/1008)</t>
  </si>
  <si>
    <t>EXPLORING ART 1-2 (1003)</t>
  </si>
  <si>
    <t>Teacher Editon</t>
  </si>
  <si>
    <t>Assessment Masters</t>
  </si>
  <si>
    <t>PHOTOGRAPHY 1-2 (1028)</t>
  </si>
  <si>
    <t>Death of a Salesman, Miller</t>
  </si>
  <si>
    <t>ELD ENGLISH 0 (1640)</t>
  </si>
  <si>
    <t>Hampton Brown</t>
  </si>
  <si>
    <t>JAPANESE 5-6 Honors (1764)</t>
  </si>
  <si>
    <t>Yookoso!  Continuing with Contemporary Japanese 3/e, 2006</t>
  </si>
  <si>
    <t>9780072974966</t>
  </si>
  <si>
    <t>Math Skills and Problem Solving Workbook</t>
  </si>
  <si>
    <t>0-13-125889-3</t>
  </si>
  <si>
    <t>0618-340221</t>
  </si>
  <si>
    <t>Vocabulary Masters, Art &amp; Artist's Profiles</t>
  </si>
  <si>
    <t>9780871927217</t>
  </si>
  <si>
    <t>9780871927446</t>
  </si>
  <si>
    <t>9780871827507</t>
  </si>
  <si>
    <t>9780871827521</t>
  </si>
  <si>
    <t>9780871927514</t>
  </si>
  <si>
    <r>
      <t>Focus on Photography</t>
    </r>
    <r>
      <rPr>
        <b/>
        <sz val="10"/>
        <rFont val="Arial"/>
        <family val="2"/>
      </rPr>
      <t xml:space="preserve">, Joyner 2007  </t>
    </r>
    <r>
      <rPr>
        <sz val="10"/>
        <rFont val="Arial"/>
        <family val="2"/>
      </rPr>
      <t>ALT BASIC</t>
    </r>
  </si>
  <si>
    <r>
      <t>Exploring Photography</t>
    </r>
    <r>
      <rPr>
        <b/>
        <sz val="10"/>
        <rFont val="Arial"/>
        <family val="2"/>
      </rPr>
      <t xml:space="preserve">, Walker 2000    </t>
    </r>
    <r>
      <rPr>
        <sz val="10"/>
        <rFont val="Arial"/>
        <family val="2"/>
      </rPr>
      <t>ALT BASIC</t>
    </r>
  </si>
  <si>
    <t>Student Express Interactive Textbook CD</t>
  </si>
  <si>
    <t>0-13-115206-8</t>
  </si>
  <si>
    <t>0-13-166316-X</t>
  </si>
  <si>
    <t>Teacher's Resouces</t>
  </si>
  <si>
    <t>0-13-190461-2</t>
  </si>
  <si>
    <t>Transparencies Plus w/Presentation Pro CD ROM</t>
  </si>
  <si>
    <t>0-13-069986-1</t>
  </si>
  <si>
    <t>Basic Principles of the Constitution Transparencies</t>
  </si>
  <si>
    <t>0-13-043832-4</t>
  </si>
  <si>
    <t>Basic Principles of the Constitution Posters</t>
  </si>
  <si>
    <t>0-13-054225-3</t>
  </si>
  <si>
    <t>Section Reading Support Transparency System</t>
  </si>
  <si>
    <t>0-13-063077-2</t>
  </si>
  <si>
    <t>Section Support Transparencies</t>
  </si>
  <si>
    <t>0-13-166805-6</t>
  </si>
  <si>
    <t>10-12</t>
  </si>
  <si>
    <t>0-13-133580-4</t>
  </si>
  <si>
    <t>CA Teacher Online Access Pack</t>
  </si>
  <si>
    <t>0-13-251375-7</t>
  </si>
  <si>
    <t>0-13-251418-4</t>
  </si>
  <si>
    <t>California Lesson Planner</t>
  </si>
  <si>
    <t>0-13-251369-2</t>
  </si>
  <si>
    <t>Constitution Study Guide</t>
  </si>
  <si>
    <t>0-13-043835-9</t>
  </si>
  <si>
    <t>Teacher Online Access Pak</t>
  </si>
  <si>
    <t>CALIFORNIA HISTORY (2265)</t>
  </si>
  <si>
    <t>Amsco School Publishing</t>
  </si>
  <si>
    <t>Perfection Learning</t>
  </si>
  <si>
    <r>
      <t>Basic Drama Projects 8/e</t>
    </r>
    <r>
      <rPr>
        <b/>
        <sz val="10"/>
        <rFont val="Arial"/>
        <family val="2"/>
      </rPr>
      <t>, 2004</t>
    </r>
  </si>
  <si>
    <t>Student Edition (Soft Cover)</t>
  </si>
  <si>
    <t>CLERICAL/OFFICE OCCUPATIONS (6206)</t>
  </si>
  <si>
    <t>Pearson</t>
  </si>
  <si>
    <t>Learning Micorosoft Office 2013 Deluxe Ed Level 1 2014</t>
  </si>
  <si>
    <t>9780133149531</t>
  </si>
  <si>
    <t>CA Reading Toolkit for Social Studies</t>
  </si>
  <si>
    <t>0618-577068</t>
  </si>
  <si>
    <t>208.98</t>
  </si>
  <si>
    <t>Readying Study Guide Audio CD (English)</t>
  </si>
  <si>
    <t>0618-425985</t>
  </si>
  <si>
    <t>104.13</t>
  </si>
  <si>
    <t>Reading Study Guide Audio CD (Spanish)</t>
  </si>
  <si>
    <t>0618-425993</t>
  </si>
  <si>
    <t>America's Music Audio CD</t>
  </si>
  <si>
    <t>0618-037217</t>
  </si>
  <si>
    <t>21.81</t>
  </si>
  <si>
    <t>Instructional Materials</t>
  </si>
  <si>
    <t>Office of Curriculum, Instruction &amp; Professional Development</t>
  </si>
  <si>
    <t>Textbook &amp; Library Services</t>
  </si>
  <si>
    <t xml:space="preserve">High School Catalog of </t>
  </si>
  <si>
    <t>Table of Contents</t>
  </si>
  <si>
    <t>English</t>
  </si>
  <si>
    <t>Reading Interventions</t>
  </si>
  <si>
    <t>ELD</t>
  </si>
  <si>
    <t>English 1-2</t>
  </si>
  <si>
    <t>English 3-4</t>
  </si>
  <si>
    <t>English 5-6</t>
  </si>
  <si>
    <t>English 7-8</t>
  </si>
  <si>
    <t>IB English</t>
  </si>
  <si>
    <t>Eng lang &amp; Comp AP</t>
  </si>
  <si>
    <t>Eng Lit &amp; Comp AP</t>
  </si>
  <si>
    <t>bible as Literature</t>
  </si>
  <si>
    <t>British Literatue</t>
  </si>
  <si>
    <t>Multicultural Literature</t>
  </si>
  <si>
    <t>CAHSEE Prep</t>
  </si>
  <si>
    <t>Film Analysis</t>
  </si>
  <si>
    <t>Rhetoric &amp; Composition</t>
  </si>
  <si>
    <t>Elements of Oral Communication</t>
  </si>
  <si>
    <t>Comprehension Skills Series 1998</t>
  </si>
  <si>
    <t>0-80-920243-3</t>
  </si>
  <si>
    <r>
      <t xml:space="preserve">Wild Side Reading Series </t>
    </r>
    <r>
      <rPr>
        <sz val="10"/>
        <rFont val="Arial"/>
        <family val="2"/>
      </rPr>
      <t>1999</t>
    </r>
  </si>
  <si>
    <t>Audio Program on CD-ROM</t>
  </si>
  <si>
    <t>0-13-035993-9</t>
  </si>
  <si>
    <t>0-13-116421-X</t>
  </si>
  <si>
    <t>0-618-28270-X</t>
  </si>
  <si>
    <t>eEdition Plus Online with purchase of print Pupil's Edition</t>
  </si>
  <si>
    <t>0-618-25856-6</t>
  </si>
  <si>
    <t>eTest Plus Online - 1 year (per student)</t>
  </si>
  <si>
    <t>0-618-28276-9</t>
  </si>
  <si>
    <t>eTest Plus Online - 6 years (per student)</t>
  </si>
  <si>
    <t>0-618-28281-5</t>
  </si>
  <si>
    <t>Overhead Transparencies &amp; Copymasters</t>
  </si>
  <si>
    <t>FRENCH 3-4 (1803)</t>
  </si>
  <si>
    <t>Discovering French, Nouveau! Blanc (2004)</t>
  </si>
  <si>
    <t>0-395-87489-0</t>
  </si>
  <si>
    <t>Activities pour tous Workbook</t>
  </si>
  <si>
    <t>Video Program (VHS)</t>
  </si>
  <si>
    <t>Video Program (DVD)</t>
  </si>
  <si>
    <t>AMERICAN SIGN LANGUAGE 1-2 (1937)</t>
  </si>
  <si>
    <t>AMERICAN SIGN LANGUAGE 3-4 (1938)</t>
  </si>
  <si>
    <t>AMERICAN SIGN LANGUAGE 5-6 (1939)</t>
  </si>
  <si>
    <t>AMERICAN SIGN LANGUAGE 7-8 (1940)</t>
  </si>
  <si>
    <t>Guide to the Essentials Teacher's Manual</t>
  </si>
  <si>
    <t>0-13-133496-4</t>
  </si>
  <si>
    <t>Thomson Learning</t>
  </si>
  <si>
    <t>SCIENCE: PHYSICAL/EARTH COURSES</t>
  </si>
  <si>
    <t>APPLIED PHYSICS (3838)</t>
  </si>
  <si>
    <t>McDougal Littell</t>
  </si>
  <si>
    <t>GEOGRAPHY (2326) (cont.)</t>
  </si>
  <si>
    <t>GEOGRAPHY (2326)</t>
  </si>
  <si>
    <t>Strategies for Test Preparation Teacher's Manual</t>
  </si>
  <si>
    <t>Laboratory Manager's Professional Reference</t>
  </si>
  <si>
    <t>0-03-064423-2</t>
  </si>
  <si>
    <t>Lab Generator CD ROM</t>
  </si>
  <si>
    <t>Student Edition on CD ROM</t>
  </si>
  <si>
    <t>Visual Concepts CD ROM</t>
  </si>
  <si>
    <t>6-12</t>
  </si>
  <si>
    <t>Lies Mit Mir! Reader</t>
  </si>
  <si>
    <t>003-0656370</t>
  </si>
  <si>
    <t>GERMAN 3-4 (1813)</t>
  </si>
  <si>
    <r>
      <t>Komm mit! Level 2</t>
    </r>
    <r>
      <rPr>
        <b/>
        <sz val="10"/>
        <rFont val="Arial"/>
        <family val="2"/>
      </rPr>
      <t xml:space="preserve"> 2006</t>
    </r>
  </si>
  <si>
    <t>003-0372569</t>
  </si>
  <si>
    <t>003-0372593</t>
  </si>
  <si>
    <t>003-0397685</t>
  </si>
  <si>
    <t>SPORTS AND ENTERTAINMENT MARKETING (1320)</t>
  </si>
  <si>
    <t>Cengage (SouthWestern)</t>
  </si>
  <si>
    <t>Sports &amp; Entertainment Marketing 2008</t>
  </si>
  <si>
    <t>9780528445453</t>
  </si>
  <si>
    <t>0-13-115401-X</t>
  </si>
  <si>
    <t>Performance Assessment in the Science Classroom</t>
  </si>
  <si>
    <t>Student Solutions Manual</t>
  </si>
  <si>
    <t>Left Hand of Darkness, LeGuin 1969</t>
  </si>
  <si>
    <t>0441478008</t>
  </si>
  <si>
    <t>Woman Warrior, Kingston</t>
  </si>
  <si>
    <t>Ballantine Pub.</t>
  </si>
  <si>
    <t>Fried Green Tomatoes, Flagg</t>
  </si>
  <si>
    <t>1 876659 173</t>
  </si>
  <si>
    <t>Mathematical Studies Standard Level, 2004</t>
  </si>
  <si>
    <t>ENVIRONMENTAL SCIENCE AP (4032)</t>
  </si>
  <si>
    <t>CA Teacher's Resource Pkg (includes: Unit Resource Books, Block Scheduling Copymasters, CA Lesson Plans, CA Tips &amp; Strategies for Heritage Speakers, Teacher-to-Teacher Copymasters)</t>
  </si>
  <si>
    <t>0395-756774</t>
  </si>
  <si>
    <t>0618-338292</t>
  </si>
  <si>
    <t>9781566376662</t>
  </si>
  <si>
    <t>9781566376686</t>
  </si>
  <si>
    <t>9781566376679</t>
  </si>
  <si>
    <t>9781566378796</t>
  </si>
  <si>
    <t>9781566378802</t>
  </si>
  <si>
    <r>
      <t>Photo &amp; Digital Imaging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Klasey</t>
    </r>
    <r>
      <rPr>
        <sz val="10"/>
        <rFont val="Arial"/>
        <family val="2"/>
      </rPr>
      <t xml:space="preserve"> 2002  BASIC</t>
    </r>
  </si>
  <si>
    <t>0-87192-629-6</t>
  </si>
  <si>
    <t>0-87192-632-6</t>
  </si>
  <si>
    <t>0-618-55945-0</t>
  </si>
  <si>
    <t>0-618-55948-5</t>
  </si>
  <si>
    <t>Teacher's Resource Pkg. (includes):</t>
  </si>
  <si>
    <t>0-618-16266-6</t>
  </si>
  <si>
    <t>World Geography Workbook Answer Key</t>
  </si>
  <si>
    <t>0-618-19496-9</t>
  </si>
  <si>
    <t>Reading Study Guide Workbook</t>
  </si>
  <si>
    <t>0-618-15483-3</t>
  </si>
  <si>
    <t>Reading Study Guide Workbook (Spanish)</t>
  </si>
  <si>
    <t>0-618-15484-1</t>
  </si>
  <si>
    <t>Reading Study Guide Workbook Answer Key</t>
  </si>
  <si>
    <t>0-618-19496-7</t>
  </si>
  <si>
    <t>Light and Shadow in Drawing</t>
  </si>
  <si>
    <t>9780764159909</t>
  </si>
  <si>
    <t>Line and Shading in Drawing</t>
  </si>
  <si>
    <t>0-7641-5863-5</t>
  </si>
  <si>
    <t>Line</t>
  </si>
  <si>
    <t>Color</t>
  </si>
  <si>
    <t>Space</t>
  </si>
  <si>
    <t>Form</t>
  </si>
  <si>
    <t>Creative Painting Series:</t>
  </si>
  <si>
    <t>9780764160073</t>
  </si>
  <si>
    <t>9780764157790</t>
  </si>
  <si>
    <t>9780764158612</t>
  </si>
  <si>
    <t>9780764159282</t>
  </si>
  <si>
    <t>Perspective Drawing</t>
  </si>
  <si>
    <t>9780764160509</t>
  </si>
  <si>
    <t/>
  </si>
  <si>
    <t>World Language</t>
  </si>
  <si>
    <r>
      <t>World Language</t>
    </r>
    <r>
      <rPr>
        <sz val="10"/>
        <rFont val="Arial"/>
        <family val="2"/>
      </rPr>
      <t xml:space="preserve"> (cont.)</t>
    </r>
  </si>
  <si>
    <t>BUSINESS TRAVEL, TOURISM, &amp; HOSPITALITY (2677)</t>
  </si>
  <si>
    <t>Travel and Tourism Marketing 2007</t>
  </si>
  <si>
    <t>0538442859</t>
  </si>
  <si>
    <t>INTRODUCTION TO ENGINEERING (2716)</t>
  </si>
  <si>
    <t>9780078768101</t>
  </si>
  <si>
    <r>
      <t>Technology Engineering Design 2008</t>
    </r>
    <r>
      <rPr>
        <b/>
        <sz val="10"/>
        <rFont val="Arial"/>
        <family val="2"/>
      </rPr>
      <t xml:space="preserve">  BASIC</t>
    </r>
  </si>
  <si>
    <t>9780538442893</t>
  </si>
  <si>
    <t>9780538442879</t>
  </si>
  <si>
    <t>9780538442886</t>
  </si>
  <si>
    <t>Interactive Reading Workbook (No Charge for Life of Adoption)</t>
  </si>
  <si>
    <t>0-03-065294-4</t>
  </si>
  <si>
    <t>ENVIRONMENTAL SCIENCE (4031)</t>
  </si>
  <si>
    <t>Multimedia Manager</t>
  </si>
  <si>
    <t>Exam View</t>
  </si>
  <si>
    <t>Physics Test Pre-End of Course Student Edition</t>
  </si>
  <si>
    <t>0-07-865901-9</t>
  </si>
  <si>
    <r>
      <t>Holt Earth Science, CA Edition</t>
    </r>
    <r>
      <rPr>
        <b/>
        <sz val="10"/>
        <rFont val="Arial"/>
        <family val="2"/>
      </rPr>
      <t>, 2007 (Alternate BASIC)</t>
    </r>
  </si>
  <si>
    <t>LAB EARTH SCIENCE 1-2 (4009) (cont.)</t>
  </si>
  <si>
    <t>0-13-166755-6</t>
  </si>
  <si>
    <t>Interactive Textbook 6-Year Online Access (Alt format of SE)</t>
  </si>
  <si>
    <t>67.47</t>
  </si>
  <si>
    <t>0-13-166291-0</t>
  </si>
  <si>
    <t>Guided Reading and Study Workbooks</t>
  </si>
  <si>
    <t>0-13-125901-6</t>
  </si>
  <si>
    <t>5.47</t>
  </si>
  <si>
    <t>0-13-125898-2</t>
  </si>
  <si>
    <t>Spanish Guided Reading and Study Workbook</t>
  </si>
  <si>
    <t>0-13-166690-8</t>
  </si>
  <si>
    <t>0-13-166290-2</t>
  </si>
  <si>
    <t>CA Teacher Edition</t>
  </si>
  <si>
    <t>0-13-166756-4</t>
  </si>
  <si>
    <t>California's Resources and Natural Hazards Resource</t>
  </si>
  <si>
    <t>Fine Art Images Overhead Transparencies (20)</t>
  </si>
  <si>
    <t>Student Handbook (set of 6) English</t>
  </si>
  <si>
    <t>Student Handbook (set of 6) Spanish</t>
  </si>
  <si>
    <t>Cengage</t>
  </si>
  <si>
    <t>Criticizing Art, Barrett 2000</t>
  </si>
  <si>
    <t>978-0-7674-4465-3</t>
  </si>
  <si>
    <t xml:space="preserve">Barron's </t>
  </si>
  <si>
    <t>AP Art History, Nica</t>
  </si>
  <si>
    <t>978-0-7641-9463-4</t>
  </si>
  <si>
    <t>Economics Test Prep Workbook</t>
  </si>
  <si>
    <t>3-24192</t>
  </si>
  <si>
    <t>3-24193</t>
  </si>
  <si>
    <t>INTRODUCTION TO ANTHROPOLOGY (2203)</t>
  </si>
  <si>
    <t>INTRODUCTION TO PSYCHOLOGY (2227)</t>
  </si>
  <si>
    <t>California ExamView Test Bank CD-ROM</t>
  </si>
  <si>
    <t>California Teaching Resources</t>
  </si>
  <si>
    <t>Guided Reading and Review Workbook Teacher's Edition (Spanish)</t>
  </si>
  <si>
    <t>Transparency Resource Package</t>
  </si>
  <si>
    <t>0-13-133491-3</t>
  </si>
  <si>
    <t>0-13-063101-9</t>
  </si>
  <si>
    <t>ExamView Test Bank CD-ROM</t>
  </si>
  <si>
    <t>0-13-133507-3</t>
  </si>
  <si>
    <t>CA Progress Monitoring Assessments</t>
  </si>
  <si>
    <t>0-13-133738-6</t>
  </si>
  <si>
    <t>Economics Assessment Rubrics</t>
  </si>
  <si>
    <t>0-13-128430-4</t>
  </si>
  <si>
    <t>Test-Taking Strategies Transparencies for High School</t>
  </si>
  <si>
    <t>0-13-128385-5</t>
  </si>
  <si>
    <t>Harper Collins</t>
  </si>
  <si>
    <t>UNITED STATES GOVERNMENT (2241)</t>
  </si>
  <si>
    <t>UNITED STATES GOVERNMENT ACCELERATED (2243)</t>
  </si>
  <si>
    <t>Chapter Review Activities w/Answer Key</t>
  </si>
  <si>
    <t>9780030681523</t>
  </si>
  <si>
    <t>9780030524493</t>
  </si>
  <si>
    <t>English-Language Learners Strategies and Activities</t>
  </si>
  <si>
    <t>9780030992520</t>
  </si>
  <si>
    <t>0471-64717-9</t>
  </si>
  <si>
    <t>Lang. And Sent. Skills Pract., Support for Holt Handbk.</t>
  </si>
  <si>
    <t>Lang. And Sent. Skills Pract. Ans. Key, Support for Holt Handbk.</t>
  </si>
  <si>
    <t>0-618-42724-4</t>
  </si>
  <si>
    <t>EasyPlanner Plus Online - 1 year</t>
  </si>
  <si>
    <t>0-13-166757-2</t>
  </si>
  <si>
    <t>0-13-166254-6</t>
  </si>
  <si>
    <t>Chapter Tests and Answer Key</t>
  </si>
  <si>
    <t>0-13-125910-5</t>
  </si>
  <si>
    <t>0-13-125904-0</t>
  </si>
  <si>
    <t>Spanish Chapter Tests with Answer Key</t>
  </si>
  <si>
    <t>0-13-166691-6</t>
  </si>
  <si>
    <t>0-13-125903-2</t>
  </si>
  <si>
    <t>Teacher's Online Access Pak</t>
  </si>
  <si>
    <t>0-13-166292-9</t>
  </si>
  <si>
    <t>Exam View Test Bank CD ROM</t>
  </si>
  <si>
    <t>0-13-125905-9</t>
  </si>
  <si>
    <t>Contemporary Japanese Workbook/Lab Manual</t>
  </si>
  <si>
    <t>0-07-293674-6</t>
  </si>
  <si>
    <t>Student Audio CD Program</t>
  </si>
  <si>
    <t>0-07-297497-4</t>
  </si>
  <si>
    <t>Instructor Manual Online @ www.mhhe.com/yookoso3</t>
  </si>
  <si>
    <t>Teacher's Resource Pkg (includes: Tcher's Resource Book Vol 1/2, Assessment Program, TRP Storytelling 1/2)</t>
  </si>
  <si>
    <t>ExamView Pro Testmaker Software</t>
  </si>
  <si>
    <t>0-07-830929-8</t>
  </si>
  <si>
    <t>Interactive Chalkboard CD-ROM (PowerPoints)</t>
  </si>
  <si>
    <t>0-07-861872-X</t>
  </si>
  <si>
    <t>Mindjogger Videoquizzes, VHS</t>
  </si>
  <si>
    <t>Penguin</t>
  </si>
  <si>
    <t>020533167X</t>
  </si>
  <si>
    <t>Bantam</t>
  </si>
  <si>
    <t>Alicia, My Story, Jurman</t>
  </si>
  <si>
    <t>055328218-2</t>
  </si>
  <si>
    <t>Beacon Press</t>
  </si>
  <si>
    <t>Kindred, Butler</t>
  </si>
  <si>
    <t>Harcourt</t>
  </si>
  <si>
    <t>Life of Pi, Martel</t>
  </si>
  <si>
    <t>0-15-602-732-1</t>
  </si>
  <si>
    <t>Knoph</t>
  </si>
  <si>
    <t>Chronicle of Death Foretold, Marquez</t>
  </si>
  <si>
    <t>Teacher Classroom Resources (includes)</t>
  </si>
  <si>
    <t>Chapter Resources</t>
  </si>
  <si>
    <t>Lab Manual, Teacher Edition</t>
  </si>
  <si>
    <t>Forensics Lab Manual, Teacher Edition</t>
  </si>
  <si>
    <t>Probe Ware Lab Manual, Teacher Edition</t>
  </si>
  <si>
    <t>Supplemental Problems</t>
  </si>
  <si>
    <t>Studying for the End-of-Course Exam TE</t>
  </si>
  <si>
    <t>Test-Taking Strategies Transparencies</t>
  </si>
  <si>
    <t>Test Prep Workbook</t>
  </si>
  <si>
    <t>0-13-166809-9</t>
  </si>
  <si>
    <t>Test Prep Workbook Answer Key</t>
  </si>
  <si>
    <t>Workbook, Student Edition</t>
  </si>
  <si>
    <t>0618-410007</t>
  </si>
  <si>
    <t>07362-12493</t>
  </si>
  <si>
    <t>07362-0945X</t>
  </si>
  <si>
    <t>07362-09301</t>
  </si>
  <si>
    <t>07362-12833</t>
  </si>
  <si>
    <t>Diagnosis and Placement Inventory (10 pack)</t>
  </si>
  <si>
    <t>Diagnosis and Placement Inventory TE</t>
  </si>
  <si>
    <t>07362-12841</t>
  </si>
  <si>
    <t>High Point: Level A 2001</t>
  </si>
  <si>
    <t>07362-09018</t>
  </si>
  <si>
    <t>Level A Practice Book</t>
  </si>
  <si>
    <t>07362-09034</t>
  </si>
  <si>
    <t>Teacher's Edition w/Language CD</t>
  </si>
  <si>
    <t>07362-09026</t>
  </si>
  <si>
    <t>07362-09174</t>
  </si>
  <si>
    <t>Teaching Resources:</t>
  </si>
  <si>
    <t xml:space="preserve">0-618-21446-1 </t>
  </si>
  <si>
    <t>Houghton Mifflin College Division</t>
  </si>
  <si>
    <t>Introduction to Comparative Politics 3/e, 2004</t>
  </si>
  <si>
    <t>Prentice Hall (Longman)</t>
  </si>
  <si>
    <t>0321265750</t>
  </si>
  <si>
    <t>Teacher's ELL Handbook</t>
  </si>
  <si>
    <t>0-13-190186-9</t>
  </si>
  <si>
    <t>0-13-181318-8</t>
  </si>
  <si>
    <t>0-13-181319-6</t>
  </si>
  <si>
    <t>Lab Zone Easy Planner CD ROM</t>
  </si>
  <si>
    <t>0-13-181196-7</t>
  </si>
  <si>
    <t>Exam View Test Bank and Assessment Suite CD ROM</t>
  </si>
  <si>
    <t>0-13-181194-0</t>
  </si>
  <si>
    <t>Presentation Express CD ROM</t>
  </si>
  <si>
    <t>0-13-181197-5</t>
  </si>
  <si>
    <t>0-618-15509-0</t>
  </si>
  <si>
    <t>0-618-57011-X</t>
  </si>
  <si>
    <t>Power Presentations CD-ROM</t>
  </si>
  <si>
    <t>0-618-57642-8</t>
  </si>
  <si>
    <t>0-618-15507-4</t>
  </si>
  <si>
    <t>Reading Study Guide Audio CDs (English)</t>
  </si>
  <si>
    <t>EARTH SCIENCE 1-2 (4008)</t>
  </si>
  <si>
    <t>LAB EARTH SCIENCE 1-2 (4009)</t>
  </si>
  <si>
    <t>0-03-092207-0</t>
  </si>
  <si>
    <t>Goodheart/Wilcox</t>
  </si>
  <si>
    <t>PHOTOGRAPHY 3-4 (1030)</t>
  </si>
  <si>
    <t>THREE DIMENSIONAL ART 1-2 (1010)</t>
  </si>
  <si>
    <t>0-7641-5424-9</t>
  </si>
  <si>
    <t>Crossing Cultures  7/e</t>
  </si>
  <si>
    <t>Crossing Cultures  6/e  (Out of print)</t>
  </si>
  <si>
    <t>0-395-87482-3</t>
  </si>
  <si>
    <t>Movie Making Course, Patmore 2005</t>
  </si>
  <si>
    <t>Jouralism Today! 1993</t>
  </si>
  <si>
    <t>0-8442-5675-7</t>
  </si>
  <si>
    <t>0-8442-5677-3</t>
  </si>
  <si>
    <t>JOURNALISM: PRODUCTION/MANAGEMENT (1461)</t>
  </si>
  <si>
    <t>American Book Company</t>
  </si>
  <si>
    <t>0-130-23946-1</t>
  </si>
  <si>
    <t>Meeting the California Challenge: Instruction &amp; Practice on California Language Arts Content Standards</t>
  </si>
  <si>
    <t>0-130-23948-8</t>
  </si>
  <si>
    <t>California Grammar and Usage Review 2001</t>
  </si>
  <si>
    <t xml:space="preserve">CA-G0901 </t>
  </si>
  <si>
    <t>Student Edition (pkg of 5)</t>
  </si>
  <si>
    <t>California Reading Review 2001</t>
  </si>
  <si>
    <t>CA-G0801</t>
  </si>
  <si>
    <t>California Writing Review 2001</t>
  </si>
  <si>
    <t>CAW0701</t>
  </si>
  <si>
    <t>Instructor's Key (Free w/Purchase of student editions)</t>
  </si>
  <si>
    <t>ENGLISH LANGUAGE DEVELOPMENT</t>
  </si>
  <si>
    <t>Communicating through Graphic Design 2010</t>
  </si>
  <si>
    <t>9780871929884</t>
  </si>
  <si>
    <t>9780871929891</t>
  </si>
  <si>
    <t>991-4GB</t>
  </si>
  <si>
    <t>992-1GB</t>
  </si>
  <si>
    <t>Vocabulary Masters and Art &amp; Artist Profiles</t>
  </si>
  <si>
    <t>993-8GB</t>
  </si>
  <si>
    <t>990-7GB</t>
  </si>
  <si>
    <t>Digital Image Set</t>
  </si>
  <si>
    <t>8-D165GB</t>
  </si>
  <si>
    <r>
      <t>Architectural Drafting &amp; Design, 6th Ed.</t>
    </r>
    <r>
      <rPr>
        <b/>
        <sz val="10"/>
        <rFont val="Arial"/>
        <family val="2"/>
      </rPr>
      <t>, 2011 by Jefferis</t>
    </r>
  </si>
  <si>
    <t>Teacher Express CD ROM</t>
  </si>
  <si>
    <t>PHILOSOPHY 101</t>
  </si>
  <si>
    <t>Fifty Readings in Philosophy, 1994 (BASIC)</t>
  </si>
  <si>
    <t>Student Edition, Interactive Online w/Linv Link (alt format of SE)</t>
  </si>
  <si>
    <t>0-03-093152-5</t>
  </si>
  <si>
    <t>0-03-092209-7</t>
  </si>
  <si>
    <t>0-03-092208-9</t>
  </si>
  <si>
    <t>CA Teacher's One-Stop Planner</t>
  </si>
  <si>
    <t>0-03-094140-7</t>
  </si>
  <si>
    <t>CA Standards Review Anser Keys</t>
  </si>
  <si>
    <t>0-03-093515-6</t>
  </si>
  <si>
    <t>0-03-036354-3</t>
  </si>
  <si>
    <t>Directed Reading Workbook</t>
  </si>
  <si>
    <t>Teacher Manual CD</t>
  </si>
  <si>
    <t>ExamView Pro Testmaker</t>
  </si>
  <si>
    <t>Student Scene Video Pkg</t>
  </si>
  <si>
    <t>0-07-860020-0</t>
  </si>
  <si>
    <t>0-07-866908-1</t>
  </si>
  <si>
    <t>0-07-562910-8</t>
  </si>
  <si>
    <t>0-07-861612-3</t>
  </si>
  <si>
    <t>0-07-861086-9</t>
  </si>
  <si>
    <t>0-07-861950-5</t>
  </si>
  <si>
    <t>0-07-867378-X</t>
  </si>
  <si>
    <t>Mock Trial/Moot Courts</t>
  </si>
  <si>
    <t>Transparencies Binder</t>
  </si>
  <si>
    <t>Math Skills and Problem Solving Workbook Answer Key</t>
  </si>
  <si>
    <t>0-13-125890-7</t>
  </si>
  <si>
    <t>Spanish Reading and Study Workbook Teacher's Edition</t>
  </si>
  <si>
    <t>0-13-166254-3</t>
  </si>
  <si>
    <t>0-618-14862-0</t>
  </si>
  <si>
    <t>0-618-37920-7</t>
  </si>
  <si>
    <t>0-618-34524-8</t>
  </si>
  <si>
    <t>0-618-34525-6</t>
  </si>
  <si>
    <t>0-618-29920-3</t>
  </si>
  <si>
    <t>0-618-34523-X</t>
  </si>
  <si>
    <t>0-618-34528-0</t>
  </si>
  <si>
    <t>0-618-34527-2</t>
  </si>
  <si>
    <t>0-618-29924-6</t>
  </si>
  <si>
    <t>0-395-87487-4</t>
  </si>
  <si>
    <t>0-618-37921-5</t>
  </si>
  <si>
    <t>0-618-34533-7</t>
  </si>
  <si>
    <t>0-618-34530-2</t>
  </si>
  <si>
    <t>0-618-34531-0</t>
  </si>
  <si>
    <t>0-618-29943-2</t>
  </si>
  <si>
    <t>0-618-34539-6</t>
  </si>
  <si>
    <t>0-618-34529-9</t>
  </si>
  <si>
    <t>0-618-34534-5</t>
  </si>
  <si>
    <t>0-312-41267-3</t>
  </si>
  <si>
    <t>0-312-41584-2</t>
  </si>
  <si>
    <t>Bedford/St. Martins Publishing</t>
  </si>
  <si>
    <r>
      <t xml:space="preserve">Film: An Introduction 3/e, Phillips 2005       </t>
    </r>
    <r>
      <rPr>
        <sz val="10"/>
        <rFont val="Arial"/>
        <family val="2"/>
      </rPr>
      <t>CO-BASIC</t>
    </r>
  </si>
  <si>
    <r>
      <t>Video Communication and Production</t>
    </r>
    <r>
      <rPr>
        <b/>
        <sz val="10"/>
        <rFont val="Arial"/>
        <family val="2"/>
      </rPr>
      <t xml:space="preserve"> 2001</t>
    </r>
  </si>
  <si>
    <t>Student Editon</t>
  </si>
  <si>
    <t xml:space="preserve">Goodheart Willcox </t>
  </si>
  <si>
    <t>07362-12299</t>
  </si>
  <si>
    <t>Assessment Handbook</t>
  </si>
  <si>
    <t>07362-12272</t>
  </si>
  <si>
    <r>
      <t>Nuevas Vistas, Introduccion</t>
    </r>
    <r>
      <rPr>
        <b/>
        <sz val="10"/>
        <rFont val="Arial"/>
        <family val="2"/>
      </rPr>
      <t xml:space="preserve"> 2006</t>
    </r>
  </si>
  <si>
    <t>One Stop CD-ROM</t>
  </si>
  <si>
    <t>003-0741491</t>
  </si>
  <si>
    <t>Teacher's Resource Binder</t>
  </si>
  <si>
    <t>003-0741513</t>
  </si>
  <si>
    <t>Assessment Program</t>
  </si>
  <si>
    <t>003-074153X</t>
  </si>
  <si>
    <t>Lesson Planner</t>
  </si>
  <si>
    <t>003-0745934</t>
  </si>
  <si>
    <t>Copyright</t>
  </si>
  <si>
    <t>Glencoe McGraw-Hill</t>
  </si>
  <si>
    <t>WORLD HISTORY AP (2270)</t>
  </si>
  <si>
    <t>Penguin Books</t>
  </si>
  <si>
    <t>014131088X</t>
  </si>
  <si>
    <t>Monster, Walter Dean Meyers</t>
  </si>
  <si>
    <t>0060280786</t>
  </si>
  <si>
    <t>Speak, Laurie Halse Anderson</t>
  </si>
  <si>
    <t>Bantum</t>
  </si>
  <si>
    <t>Candide, Voltaire</t>
  </si>
  <si>
    <t>0486266893</t>
  </si>
  <si>
    <t>0-07-288477-0</t>
  </si>
  <si>
    <t>0-07-288582-3</t>
  </si>
  <si>
    <t>0-07-288481-9</t>
  </si>
  <si>
    <t>0-07-297733-7</t>
  </si>
  <si>
    <t>0-07-288491-6</t>
  </si>
  <si>
    <t>0-07-288480-0</t>
  </si>
  <si>
    <t>Ordered</t>
  </si>
  <si>
    <t>BIBLE AS LITERATURE 1-2 (1414)</t>
  </si>
  <si>
    <t>The Bible and Its Influence</t>
  </si>
  <si>
    <t>Map Transparencies</t>
  </si>
  <si>
    <t>0-618-15500-7</t>
  </si>
  <si>
    <t>0-618-15502-3</t>
  </si>
  <si>
    <t>COMPARATIVE WORLD LITERATURE ACCELERATED (7822)</t>
  </si>
  <si>
    <t>CONTEMPORARY WORLD LITERATURE 1-2 (1420)</t>
  </si>
  <si>
    <t>FILM ANALYSIS 1-2 (1425)</t>
  </si>
  <si>
    <t>McGraw Hill Higher Education</t>
  </si>
  <si>
    <t>Michael Wiese Productions</t>
  </si>
  <si>
    <t>0-618-15501-5</t>
  </si>
  <si>
    <t>Voyageur Experience Video Series</t>
  </si>
  <si>
    <t>Warm-Up Transparencies</t>
  </si>
  <si>
    <t>0-618-18297-7</t>
  </si>
  <si>
    <t>0-618-15508-2</t>
  </si>
  <si>
    <t>Voyageur Experience in World Geography Teacher's Resource Book</t>
  </si>
  <si>
    <t>ExamView Test Generator</t>
  </si>
  <si>
    <t>0-547-07329-1</t>
  </si>
  <si>
    <r>
      <t>Write for College: Stu Handbk for Writ'g &amp; Learn'g</t>
    </r>
    <r>
      <rPr>
        <sz val="10"/>
        <rFont val="Arial"/>
        <family val="2"/>
      </rPr>
      <t xml:space="preserve">  CO-BASIC</t>
    </r>
  </si>
  <si>
    <t>Teacher Online Access Pack</t>
  </si>
  <si>
    <t>0-13-133494-8</t>
  </si>
  <si>
    <t>0-13-133490-5</t>
  </si>
  <si>
    <t>0-13-133495-6</t>
  </si>
  <si>
    <t>CA Lesson Planner</t>
  </si>
  <si>
    <t>0-13-133546-4</t>
  </si>
  <si>
    <t>0-13-133548-0</t>
  </si>
  <si>
    <t>Audio CD Library, Summaries in Spanish</t>
  </si>
  <si>
    <t>Audio CD Library, Selections in Spanish</t>
  </si>
  <si>
    <r>
      <t>Adventures in Japanese 1, 2nd Edition</t>
    </r>
    <r>
      <rPr>
        <b/>
        <sz val="10"/>
        <rFont val="Arial"/>
        <family val="2"/>
      </rPr>
      <t xml:space="preserve"> 2004</t>
    </r>
  </si>
  <si>
    <t>088727420X</t>
  </si>
  <si>
    <t>Hiragana/Katakana Workbook</t>
  </si>
  <si>
    <t>0887274501</t>
  </si>
  <si>
    <t>0887273025</t>
  </si>
  <si>
    <t>Teacher's Handbook</t>
  </si>
  <si>
    <t>Audio CDs (4)</t>
  </si>
  <si>
    <t>JAPANESE 3-4 (1761)</t>
  </si>
  <si>
    <r>
      <t>Adventures in Japanese 1, 2nd Edition</t>
    </r>
    <r>
      <rPr>
        <b/>
        <sz val="10"/>
        <rFont val="Arial"/>
        <family val="2"/>
      </rPr>
      <t xml:space="preserve"> 2004 CO-BASIC</t>
    </r>
  </si>
  <si>
    <r>
      <t>Adventures in Japanese 2</t>
    </r>
    <r>
      <rPr>
        <b/>
        <sz val="10"/>
        <rFont val="Arial"/>
        <family val="2"/>
      </rPr>
      <t xml:space="preserve"> 2004 CO-BASIC</t>
    </r>
  </si>
  <si>
    <t>Student Textbook</t>
  </si>
  <si>
    <t>Audio CDs (5)</t>
  </si>
  <si>
    <t>0078273629</t>
  </si>
  <si>
    <t>See order information above.  Both Jap 1 &amp; 2 needed for the course.</t>
  </si>
  <si>
    <t>JAPANESE 5-6 (1762)</t>
  </si>
  <si>
    <r>
      <t>Adventures in Japanese 3</t>
    </r>
    <r>
      <rPr>
        <b/>
        <sz val="10"/>
        <rFont val="Arial"/>
        <family val="2"/>
      </rPr>
      <t xml:space="preserve"> 2004 CO-BASIC</t>
    </r>
  </si>
  <si>
    <t>JAPANESE 7-8 (1763)</t>
  </si>
  <si>
    <t>See order information on previous page.  Both Jap 2 &amp; 3 needed for the course.</t>
  </si>
  <si>
    <t>INTRODUCTION TO SOCIOLOGY (2231)</t>
  </si>
  <si>
    <r>
      <t>Colonial America in the Atlantic World</t>
    </r>
    <r>
      <rPr>
        <b/>
        <sz val="10"/>
        <rFont val="Arial"/>
        <family val="2"/>
      </rPr>
      <t xml:space="preserve"> 2004</t>
    </r>
  </si>
  <si>
    <r>
      <t>Atlantic Lives</t>
    </r>
    <r>
      <rPr>
        <b/>
        <sz val="10"/>
        <rFont val="Arial"/>
        <family val="2"/>
      </rPr>
      <t xml:space="preserve"> 2004</t>
    </r>
  </si>
  <si>
    <t>ASIAN STUDIES (2201)</t>
  </si>
  <si>
    <t>ATLANTIC WORLD HISTORY (2269)</t>
  </si>
  <si>
    <t>0-13-133579-0</t>
  </si>
  <si>
    <t>Signing Naturally Level 1, Smith 1993 CO-BASIC</t>
  </si>
  <si>
    <t>Signing Naturally Level 2, Smith 1993 CO-BASIC</t>
  </si>
  <si>
    <t>0-915035-16-2</t>
  </si>
  <si>
    <t>1-58121-131-7</t>
  </si>
  <si>
    <t>1-58121-129-5</t>
  </si>
  <si>
    <t>CHINESE 1-2 (1750)</t>
  </si>
  <si>
    <t>Cheng and Tsui</t>
  </si>
  <si>
    <t>Integrated Chinese, Level 1 Part 1, 2005</t>
  </si>
  <si>
    <t>0887274609</t>
  </si>
  <si>
    <t>0887274625</t>
  </si>
  <si>
    <t>Student Character Workbook</t>
  </si>
  <si>
    <t>0887274382</t>
  </si>
  <si>
    <t>Teacher's Manual</t>
  </si>
  <si>
    <t>CHEMISTRY 1-2 HONORS (3832)</t>
  </si>
  <si>
    <t>0-03-067981-8</t>
  </si>
  <si>
    <t>0-03-067727-0</t>
  </si>
  <si>
    <t>0-03-066106-4</t>
  </si>
  <si>
    <t>0-03-065172-7</t>
  </si>
  <si>
    <t>Villard</t>
  </si>
  <si>
    <t>Into the Wild, Karkauer  1996</t>
  </si>
  <si>
    <t>0679-42850X</t>
  </si>
  <si>
    <t>Zondervan Corp.</t>
  </si>
  <si>
    <t>Student Bible NIV</t>
  </si>
  <si>
    <t>0-310-92784-6</t>
  </si>
  <si>
    <t>Signet</t>
  </si>
  <si>
    <t>One Day in the Life of Ivan Denisovich</t>
  </si>
  <si>
    <t>0-451-52709-7</t>
  </si>
  <si>
    <r>
      <t>Magruder's American Government 2006</t>
    </r>
    <r>
      <rPr>
        <sz val="10"/>
        <rFont val="Arial"/>
        <family val="2"/>
      </rPr>
      <t xml:space="preserve">   (cont.)</t>
    </r>
  </si>
  <si>
    <t>Marine Biology 3rd Edition, Castro 2007 (BASIC)</t>
  </si>
  <si>
    <t>0-07-283064-6</t>
  </si>
  <si>
    <t>CD Student Interactive Biology</t>
  </si>
  <si>
    <t>0-07-297838-4</t>
  </si>
  <si>
    <t>Patterns of Interaction Video Pkg w/Teacher's Resource Book</t>
  </si>
  <si>
    <t>0618-428763</t>
  </si>
  <si>
    <t>174.72</t>
  </si>
  <si>
    <t>Geography Transparencies</t>
  </si>
  <si>
    <t>0618-409297</t>
  </si>
  <si>
    <t>Critical Thinking Transparencies</t>
  </si>
  <si>
    <t>0618-40922X</t>
  </si>
  <si>
    <t>0618-577092</t>
  </si>
  <si>
    <t>0618-16037X</t>
  </si>
  <si>
    <t>Geography Transparencies w/Teaching Guide</t>
  </si>
  <si>
    <t>0618-187553</t>
  </si>
  <si>
    <t>131.13</t>
  </si>
  <si>
    <t>Critical Thinking Transparencies w/Teaching Guide</t>
  </si>
  <si>
    <t>0618-187545</t>
  </si>
  <si>
    <t>Glencoe</t>
  </si>
  <si>
    <t>Teacher Annotated Edition</t>
  </si>
  <si>
    <t>GERMAN 7-8 (1817)</t>
  </si>
  <si>
    <t>GERMAN 5-6 (1815)</t>
  </si>
  <si>
    <t>Houghton Mifflin College</t>
  </si>
  <si>
    <r>
      <t>Deutch Heute, 8th Edition</t>
    </r>
    <r>
      <rPr>
        <b/>
        <sz val="10"/>
        <rFont val="Arial"/>
        <family val="2"/>
      </rPr>
      <t xml:space="preserve"> 2005</t>
    </r>
  </si>
  <si>
    <t>Instructor's Annotated Edition with CD</t>
  </si>
  <si>
    <t>0618-457070</t>
  </si>
  <si>
    <t>0618-338314</t>
  </si>
  <si>
    <t>0618-464794</t>
  </si>
  <si>
    <t>Workbook/Lab Manual Answer Key</t>
  </si>
  <si>
    <t>0618-338357</t>
  </si>
  <si>
    <t>Class Prep CD</t>
  </si>
  <si>
    <t>Multimedia CD</t>
  </si>
  <si>
    <t>0618-338330</t>
  </si>
  <si>
    <t>Instructor Test CD</t>
  </si>
  <si>
    <t>0618-34022X</t>
  </si>
  <si>
    <t>Unterwegs! Video</t>
  </si>
  <si>
    <t>SPANISH 1-2 (1828, 1830, 1831)</t>
  </si>
  <si>
    <t>Realidades, Level 1 2004</t>
  </si>
  <si>
    <t>0-13-101687-3</t>
  </si>
  <si>
    <t>CA Teacher's Edition</t>
  </si>
  <si>
    <t>0-13-035964-5</t>
  </si>
  <si>
    <t>0-13-036001-5</t>
  </si>
  <si>
    <t>Practice Workbook*</t>
  </si>
  <si>
    <t xml:space="preserve">Writing, Audio, and Video Workbook </t>
  </si>
  <si>
    <t>0-13-036007-4</t>
  </si>
  <si>
    <t>Realidades para hispanohablantes Workbook</t>
  </si>
  <si>
    <t>0-13-036011-2</t>
  </si>
  <si>
    <t>Teacher's Resource Pkg (includes: Tcher's Resource Book Vol 1/2, Assessment Program, TRP Sotrytelling 1/2)</t>
  </si>
  <si>
    <t>0-13-036123-2</t>
  </si>
  <si>
    <t>Vocabulary and Transparencies</t>
  </si>
  <si>
    <t>Student Workbook</t>
  </si>
  <si>
    <t>Student Edition (Sprial-Bound)</t>
  </si>
  <si>
    <t>0-13-116364-7</t>
  </si>
  <si>
    <t>Student Edition Test</t>
  </si>
  <si>
    <t>0-673-21597-0</t>
  </si>
  <si>
    <t>Upper Level Spanish Test Generator</t>
  </si>
  <si>
    <t>0-13-134101-4</t>
  </si>
  <si>
    <t>H120244</t>
  </si>
  <si>
    <t>H120246</t>
  </si>
  <si>
    <t>DIRECTED RESEARCH IN SCIENCE (4060)</t>
  </si>
  <si>
    <r>
      <t>Hole's Anatomy &amp; Physiology</t>
    </r>
    <r>
      <rPr>
        <b/>
        <sz val="10"/>
        <rFont val="Arial"/>
        <family val="2"/>
      </rPr>
      <t xml:space="preserve"> 9th Ed., Shier 2002</t>
    </r>
  </si>
  <si>
    <t>Page  Total</t>
  </si>
  <si>
    <t>Three Theban Plays</t>
  </si>
  <si>
    <t>0140444254</t>
  </si>
  <si>
    <t>Pearson Longman</t>
  </si>
  <si>
    <t>0321276663</t>
  </si>
  <si>
    <t>07362-10539</t>
  </si>
  <si>
    <t>All Across America</t>
  </si>
  <si>
    <t>07362-10601</t>
  </si>
  <si>
    <t>Crops</t>
  </si>
  <si>
    <t>07362-1061X</t>
  </si>
  <si>
    <t>Sunny and Moonshine</t>
  </si>
  <si>
    <t>07362-10628</t>
  </si>
  <si>
    <t>Basics Bookshelf Single Copy Set</t>
  </si>
  <si>
    <t>Basics Selection Bookshelf CDs (3)</t>
  </si>
  <si>
    <t>Level A Tearcher's Edition</t>
  </si>
  <si>
    <t>free w/purchase of 25 student editions</t>
  </si>
  <si>
    <t>Level A Practice Book Teacher's Annotated Edition</t>
  </si>
  <si>
    <t>07362-09042</t>
  </si>
  <si>
    <t>Selection CDs (5) (component of Basics Bookshelf)</t>
  </si>
  <si>
    <t>07632-09336</t>
  </si>
  <si>
    <t>Level B Teacher's Edition</t>
  </si>
  <si>
    <t>07632-09344</t>
  </si>
  <si>
    <t>Spanish Chapter Summaries Audio CD</t>
  </si>
  <si>
    <t>0-03-036342-X</t>
  </si>
  <si>
    <t>0-03-036379-7</t>
  </si>
  <si>
    <t>Reading and Study Workbook</t>
  </si>
  <si>
    <t>0-13-166325-9</t>
  </si>
  <si>
    <t>Spanish Reading and Study Workbook</t>
  </si>
  <si>
    <t>0-13-166446-8</t>
  </si>
  <si>
    <t>0-13-069975-6</t>
  </si>
  <si>
    <t>World's Music Audio CD</t>
  </si>
  <si>
    <t>0618-155074</t>
  </si>
  <si>
    <t>Voices from the Past Audio CD</t>
  </si>
  <si>
    <t>0618-431659</t>
  </si>
  <si>
    <t>California Progress Monitoring Assessments</t>
  </si>
  <si>
    <r>
      <t>Ponti: Italiano Terzo Millenia</t>
    </r>
    <r>
      <rPr>
        <b/>
        <sz val="10"/>
        <rFont val="Arial"/>
        <family val="2"/>
      </rPr>
      <t>, 2004 (BASIC)</t>
    </r>
  </si>
  <si>
    <t>ITALIAN 7-8 (1896)</t>
  </si>
  <si>
    <t>0-618-05238-0</t>
  </si>
  <si>
    <t>0-618-05237-8</t>
  </si>
  <si>
    <t>0-13-036037-6</t>
  </si>
  <si>
    <t>Video Program VHS</t>
  </si>
  <si>
    <t>Video Program DVD</t>
  </si>
  <si>
    <t>SPANISH 3-4 (1851, 1853, 1832)</t>
  </si>
  <si>
    <t>Realidades, Level 2 2004</t>
  </si>
  <si>
    <t>0-13-035951-3</t>
  </si>
  <si>
    <t>0-13-036174-7</t>
  </si>
  <si>
    <t>0-13-036002-3</t>
  </si>
  <si>
    <t>0-13-036008-2</t>
  </si>
  <si>
    <t>0-13-116430-9</t>
  </si>
  <si>
    <t>0-13-036124-0</t>
  </si>
  <si>
    <t>0-13-036029-5</t>
  </si>
  <si>
    <t>0-13-036025-2</t>
  </si>
  <si>
    <t>On Course: A Tchrs. Guide for Planning</t>
  </si>
  <si>
    <t>Vocabulary Development w/Ans. Key</t>
  </si>
  <si>
    <t>Ceramic Innovations Timeline
Ceramic Innovations Timeline &amp; Guide (3 panels, 60"x12" each)</t>
  </si>
  <si>
    <t xml:space="preserve">
Ceramic Innovations Slide Set (Set of 40)</t>
  </si>
  <si>
    <t>0-87192-598-2</t>
  </si>
  <si>
    <t>0-87192-599-0</t>
  </si>
  <si>
    <t>0-87192-320-3</t>
  </si>
  <si>
    <t>0-87192-736-5</t>
  </si>
  <si>
    <t>0-87192-602-4</t>
  </si>
  <si>
    <t>0-87192-604-0</t>
  </si>
  <si>
    <t>0-87192-603-2</t>
  </si>
  <si>
    <t>0-87192-605-9</t>
  </si>
  <si>
    <t>0-87192-614-8</t>
  </si>
  <si>
    <r>
      <t>Experience Clay, Mackey</t>
    </r>
    <r>
      <rPr>
        <sz val="10"/>
        <rFont val="Arial"/>
        <family val="2"/>
      </rPr>
      <t xml:space="preserve">  2003</t>
    </r>
  </si>
  <si>
    <t>THREE DIMENSIONAL ART 1-2, 3-4 (1010/1011)</t>
  </si>
  <si>
    <t>Sculpting Basics, Hessenberg 2005</t>
  </si>
  <si>
    <t>0-7641-5843-0</t>
  </si>
  <si>
    <t>Handbuilt Pottery Techniques Revealed, Atkin 2004</t>
  </si>
  <si>
    <t>0-7641-2666-0</t>
  </si>
  <si>
    <t>0-7641-2259-2</t>
  </si>
  <si>
    <t>Complete Potter, Mattison 2003</t>
  </si>
  <si>
    <t>Sculpture in Stone, Santamera 2001</t>
  </si>
  <si>
    <t>9780073329310</t>
  </si>
  <si>
    <t>Three Dimensional Design, Luecking 2002</t>
  </si>
  <si>
    <t>Launching the Imagination 3D Split, Stewart 2008</t>
  </si>
  <si>
    <t>0-13-095975-8</t>
  </si>
  <si>
    <t>ELEMENTS OF DESIGN (1300)</t>
  </si>
  <si>
    <t>GRAPHIC ARTS &amp; PRINTMAKING (2639)</t>
  </si>
  <si>
    <t>No adopted textbook for this course.</t>
  </si>
  <si>
    <t>Riverside Anthology 3/e 1997</t>
  </si>
  <si>
    <t>Model Student Papers</t>
  </si>
  <si>
    <t>ENGLISH LITERATURE AND COMPOSITION AP (1413)</t>
  </si>
  <si>
    <t>Holt Psychology: Principles in Practice Video Program (DVD)</t>
  </si>
  <si>
    <t>Holt Psychology: Principles in Practice Video Program (VHS)</t>
  </si>
  <si>
    <t>Classroom Resources (includes): reproducible lesson plans, studio projects, artists profiles, application activities, digital studio projects, assessments, chapter summaries, study guides &amp; concept maps, etc.</t>
  </si>
  <si>
    <t>9780078592669</t>
  </si>
  <si>
    <r>
      <t>Art in Focus, Mittler 2006</t>
    </r>
    <r>
      <rPr>
        <sz val="10"/>
        <rFont val="Arial"/>
        <family val="2"/>
      </rPr>
      <t xml:space="preserve">   ALT BASIC</t>
    </r>
  </si>
  <si>
    <t>9780078685453</t>
  </si>
  <si>
    <t>9780076865460</t>
  </si>
  <si>
    <t>Teacher Works CD ROM</t>
  </si>
  <si>
    <t>9780078694042</t>
  </si>
  <si>
    <t>1598860992</t>
  </si>
  <si>
    <t>WOMEN AND MEN IN LITERATURE</t>
  </si>
  <si>
    <t>0-915035-07-3</t>
  </si>
  <si>
    <t>Teacher's Guide and DVD</t>
  </si>
  <si>
    <t>1-58121-125-2</t>
  </si>
  <si>
    <t>CHINESE LANGUAGE &amp; CULTURE (AP)</t>
  </si>
  <si>
    <t>Exam View Test Generator CD ROM</t>
  </si>
  <si>
    <t>0-13-069974-8</t>
  </si>
  <si>
    <t>0-13-069976-4</t>
  </si>
  <si>
    <t>0-13-115298-X</t>
  </si>
  <si>
    <t xml:space="preserve">Discovery Channel DVD Library         </t>
  </si>
  <si>
    <t xml:space="preserve">Discovery Channel VHS Library         </t>
  </si>
  <si>
    <t>0-13-069990-X</t>
  </si>
  <si>
    <t>0-618-47234-7</t>
  </si>
  <si>
    <t>Student Edition + Wiley Plus 1 yr Access</t>
  </si>
  <si>
    <t>0-618-47235-5</t>
  </si>
  <si>
    <t>HM Class Prep CD ROM w/HM Testing</t>
  </si>
  <si>
    <t>0-61856791-7</t>
  </si>
  <si>
    <t>0-618-47238-X</t>
  </si>
  <si>
    <t>Thomson/Brooks Cole</t>
  </si>
  <si>
    <t>0-495-11286-0</t>
  </si>
  <si>
    <t>0-495-19069-1</t>
  </si>
  <si>
    <t>2005</t>
  </si>
  <si>
    <t>Answers to End-of Chapter Questions</t>
  </si>
  <si>
    <t>0-495-19071-3</t>
  </si>
  <si>
    <t>0-495-19072-1</t>
  </si>
  <si>
    <t>0-495-19073-X</t>
  </si>
  <si>
    <t>0-13-195575-6</t>
  </si>
  <si>
    <t>0-13-243297-8</t>
  </si>
  <si>
    <t>Instructor's Quiz Book</t>
  </si>
  <si>
    <t>0-13-195574-8</t>
  </si>
  <si>
    <t xml:space="preserve">Original </t>
  </si>
  <si>
    <t>Adoption</t>
  </si>
  <si>
    <t>Sub-total</t>
  </si>
  <si>
    <t>103.00</t>
  </si>
  <si>
    <t>42.30</t>
  </si>
  <si>
    <t>0-7891-6206-7</t>
  </si>
  <si>
    <t>11</t>
  </si>
  <si>
    <t>Random House</t>
  </si>
  <si>
    <t>Reading Study Guide Audio CD (English)</t>
  </si>
  <si>
    <t>0618-427201</t>
  </si>
  <si>
    <t>ECONOMICS (2311)</t>
  </si>
  <si>
    <t>Answer Key w/Lab Audioscript</t>
  </si>
  <si>
    <t>1-4130-0315-X</t>
  </si>
  <si>
    <t>Video on DVD</t>
  </si>
  <si>
    <t>1-4130-1286-8</t>
  </si>
  <si>
    <t>Video on VHS</t>
  </si>
  <si>
    <t>1-4130-1285-X</t>
  </si>
  <si>
    <t>Peoples Publishing/Wiley</t>
  </si>
  <si>
    <t>0470-00288-3</t>
  </si>
  <si>
    <t>0470-00303-0</t>
  </si>
  <si>
    <t>FRENCH LANGUAGE AP (1809)</t>
  </si>
  <si>
    <r>
      <t>Ensemble Grammaire, 6th Edition 2002</t>
    </r>
    <r>
      <rPr>
        <b/>
        <sz val="10"/>
        <rFont val="Arial"/>
        <family val="2"/>
      </rPr>
      <t xml:space="preserve"> (CO-BASIC)</t>
    </r>
  </si>
  <si>
    <r>
      <t xml:space="preserve">Bravo! 5th Edition 2005 </t>
    </r>
    <r>
      <rPr>
        <b/>
        <sz val="10"/>
        <rFont val="Arial"/>
        <family val="2"/>
      </rPr>
      <t>(CO-BASIC)</t>
    </r>
  </si>
  <si>
    <t>Instructor's Edition</t>
  </si>
  <si>
    <t>SPANISH FOR SPANISH SPEAKERS 3-4 (1839)</t>
  </si>
  <si>
    <t>003-0736927</t>
  </si>
  <si>
    <t>003-0741580</t>
  </si>
  <si>
    <t>003-039774X</t>
  </si>
  <si>
    <t>003-0643880</t>
  </si>
  <si>
    <t>003-0741572</t>
  </si>
  <si>
    <t>003-0643945</t>
  </si>
  <si>
    <t>003-0397790</t>
  </si>
  <si>
    <t>003-0643899</t>
  </si>
  <si>
    <t>003-0643910</t>
  </si>
  <si>
    <t>SPANISH FOR SPANISH SPEAKERS 5-6 (1840)</t>
  </si>
  <si>
    <t>003-0736943</t>
  </si>
  <si>
    <t>003-0509394</t>
  </si>
  <si>
    <t>003-0509424</t>
  </si>
  <si>
    <t>003-0643988</t>
  </si>
  <si>
    <t>003-0397774</t>
  </si>
  <si>
    <t>003-0644046</t>
  </si>
  <si>
    <t>003-0397820</t>
  </si>
  <si>
    <t>003-0644011</t>
  </si>
  <si>
    <t>003-0643996</t>
  </si>
  <si>
    <r>
      <t>Nuevas Vistas, Dos</t>
    </r>
    <r>
      <rPr>
        <b/>
        <sz val="10"/>
        <rFont val="Arial"/>
        <family val="2"/>
      </rPr>
      <t xml:space="preserve"> 2006</t>
    </r>
  </si>
  <si>
    <r>
      <t>Nuevas Vistas, Uno</t>
    </r>
    <r>
      <rPr>
        <b/>
        <sz val="10"/>
        <rFont val="Arial"/>
        <family val="2"/>
      </rPr>
      <t xml:space="preserve"> 2006</t>
    </r>
  </si>
  <si>
    <t>0-395-87486-6</t>
  </si>
  <si>
    <t>GERMAN 1-2 (1811)</t>
  </si>
  <si>
    <r>
      <t>Komm mit! Level 1</t>
    </r>
    <r>
      <rPr>
        <b/>
        <sz val="10"/>
        <rFont val="Arial"/>
        <family val="2"/>
      </rPr>
      <t xml:space="preserve"> 2006</t>
    </r>
  </si>
  <si>
    <t>003-0372542</t>
  </si>
  <si>
    <t>003-0372585</t>
  </si>
  <si>
    <t>One-Stop Planner w/Test Generator</t>
  </si>
  <si>
    <t>ARCHITECTURAL DESIGN 1-2 (2642)</t>
  </si>
  <si>
    <t>ARCHITECTURAL DESIGN 3-4 (2644)</t>
  </si>
  <si>
    <t>SUPPLEMENTAL FOR ARCH. DESIGN 1-2, 3-4</t>
  </si>
  <si>
    <t>SDC Publications</t>
  </si>
  <si>
    <t>Residential Design Using AutoCAD 2012</t>
  </si>
  <si>
    <t>9781585036417</t>
  </si>
  <si>
    <r>
      <t>PC Robotic Systems</t>
    </r>
    <r>
      <rPr>
        <sz val="10"/>
        <rFont val="Arial"/>
        <family val="2"/>
      </rPr>
      <t xml:space="preserve">          CO-BASIC</t>
    </r>
  </si>
  <si>
    <t>0871194104</t>
  </si>
  <si>
    <r>
      <t>Engineering Design: An Introduction</t>
    </r>
    <r>
      <rPr>
        <b/>
        <sz val="10"/>
        <rFont val="Arial"/>
        <family val="2"/>
      </rPr>
      <t xml:space="preserve"> 2009</t>
    </r>
  </si>
  <si>
    <t>9781718062415</t>
  </si>
  <si>
    <t>FASHION, TEXTILES &amp; APPAREL (2426)</t>
  </si>
  <si>
    <t>ADVANCED APPAREL DESIGN &amp; CONSTRUCTION (2428)</t>
  </si>
  <si>
    <t>Clothing Fashion, Fabrics &amp; Construction 2008</t>
  </si>
  <si>
    <t>9780078767951</t>
  </si>
  <si>
    <t>9781605253213</t>
  </si>
  <si>
    <t>Robotics Theorgy &amp; Industrial Applications 2011</t>
  </si>
  <si>
    <t>CA Guided Reading and Review Workbook Teacher's Ed  (English)</t>
  </si>
  <si>
    <t>0-13-251370-6</t>
  </si>
  <si>
    <t>0-13-251365-X</t>
  </si>
  <si>
    <t>CA Guided Reading and Review Workbook Teacher's Ed  (Spanish)</t>
  </si>
  <si>
    <t>See order information above.  Both Jap 3 &amp; 4 needed for the course.</t>
  </si>
  <si>
    <t>0-395-88142-0</t>
  </si>
  <si>
    <t>Heathkit</t>
  </si>
  <si>
    <t>087119404X</t>
  </si>
  <si>
    <r>
      <t>PC Fundamentals</t>
    </r>
    <r>
      <rPr>
        <sz val="10"/>
        <rFont val="Arial"/>
        <family val="2"/>
      </rPr>
      <t xml:space="preserve">          CO-BASIC</t>
    </r>
  </si>
  <si>
    <t>COMPUTER INTEGRATED MANUFACTURING (2511)</t>
  </si>
  <si>
    <t>CNC Programming   2010</t>
  </si>
  <si>
    <t>Instructor's Resource CD ROM</t>
  </si>
  <si>
    <t>9781418061005</t>
  </si>
  <si>
    <t>9781418060992</t>
  </si>
  <si>
    <t>Teacher's Annotated Edition with Audio CD</t>
  </si>
  <si>
    <t>1-4130-0319-2</t>
  </si>
  <si>
    <t>Testbank on Audio CD-ROM</t>
  </si>
  <si>
    <t>1-4130-0323-0</t>
  </si>
  <si>
    <t>0877208867</t>
  </si>
  <si>
    <t>0321061810</t>
  </si>
  <si>
    <t>Spanish Study Guide</t>
  </si>
  <si>
    <t>0-618-91806-X</t>
  </si>
  <si>
    <t>Creating a Psychology Fair</t>
  </si>
  <si>
    <t>0-13-035974-2</t>
  </si>
  <si>
    <r>
      <t>Modern World History: Patterns of Interaction</t>
    </r>
    <r>
      <rPr>
        <b/>
        <sz val="10"/>
        <rFont val="Arial"/>
        <family val="2"/>
      </rPr>
      <t xml:space="preserve"> 2006  </t>
    </r>
    <r>
      <rPr>
        <sz val="10"/>
        <rFont val="Arial"/>
        <family val="2"/>
      </rPr>
      <t>(cont)</t>
    </r>
  </si>
  <si>
    <r>
      <t>Street Law</t>
    </r>
    <r>
      <rPr>
        <b/>
        <sz val="10"/>
        <rFont val="Arial"/>
        <family val="2"/>
      </rPr>
      <t>, 2005</t>
    </r>
  </si>
  <si>
    <t>0-07-860019-7</t>
  </si>
  <si>
    <t>Street Law Student Workbook</t>
  </si>
  <si>
    <t>0-07-561208-X</t>
  </si>
  <si>
    <t>Teacher Manual</t>
  </si>
  <si>
    <t>Cengage Learning (formerly Houghton Mifflin College Div.)</t>
  </si>
  <si>
    <t>0-13-067949-6</t>
  </si>
  <si>
    <t>0-13-067940-2</t>
  </si>
  <si>
    <t>ENGLISH 7-8 (1412)</t>
  </si>
  <si>
    <t>08-3840678-5</t>
  </si>
  <si>
    <t>08-3846259-6</t>
  </si>
  <si>
    <t>Visions Across the Americas 5/e 2004</t>
  </si>
  <si>
    <t>Great Sources Ed Group</t>
  </si>
  <si>
    <t>Daybook of Critical Reading and Writing 1998</t>
  </si>
  <si>
    <t>0-669-46432-5</t>
  </si>
  <si>
    <t>IB ENGLISH HL I (1436)</t>
  </si>
  <si>
    <t>IB ENGLISH HL II (1437)</t>
  </si>
  <si>
    <t>Teacher Classroom Resources</t>
  </si>
  <si>
    <t>PHYSICAL SCIENCE 1-2 (4011)</t>
  </si>
  <si>
    <t>9781435481626</t>
  </si>
  <si>
    <t>Instructor Resource CD</t>
  </si>
  <si>
    <t>9781435481633</t>
  </si>
  <si>
    <t>ARCHITECTURAL DESIGN 7-8 (2606)</t>
  </si>
  <si>
    <t>Career Tech Ed</t>
  </si>
  <si>
    <t>Architectural Design 1-2, 3-4, 5-6, 7-8</t>
  </si>
  <si>
    <t>0-13-360537-X</t>
  </si>
  <si>
    <t>Lesson Plans</t>
  </si>
  <si>
    <t>0-13-125911-3</t>
  </si>
  <si>
    <t>Guided Reading and Study Workbook Student Edition</t>
  </si>
  <si>
    <t>0-07-286310-2</t>
  </si>
  <si>
    <t>ESP CD 2.0 for General and Human Biology</t>
  </si>
  <si>
    <t>Marine Biology DVD</t>
  </si>
  <si>
    <t>0-07-326203-X</t>
  </si>
  <si>
    <t>0-07-313599-2</t>
  </si>
  <si>
    <t>Guided Reading and Study Workbook Teacher's Edition</t>
  </si>
  <si>
    <t>0-13-125900-8</t>
  </si>
  <si>
    <t>Lab Manual Teacher Edition</t>
  </si>
  <si>
    <t>CA progess Monitoring Assessments</t>
  </si>
  <si>
    <t>Physical Oceanography</t>
  </si>
  <si>
    <t>Directed Research in Science</t>
  </si>
  <si>
    <t>SS &amp; C 5-6</t>
  </si>
  <si>
    <t>History Social Science</t>
  </si>
  <si>
    <t>Asian Studies</t>
  </si>
  <si>
    <t>Atlantic World History</t>
  </si>
  <si>
    <t>California History</t>
  </si>
  <si>
    <t>Comparative Government &amp; Politics AP</t>
  </si>
  <si>
    <t>Culture, Conflict, and Resolution in America</t>
  </si>
  <si>
    <t>Economics</t>
  </si>
  <si>
    <t>Economics AP</t>
  </si>
  <si>
    <t>European History AP</t>
  </si>
  <si>
    <t>Geography</t>
  </si>
  <si>
    <t>CA Standards Enrichment Workbook Teacher's Edition</t>
  </si>
  <si>
    <t>9.99</t>
  </si>
  <si>
    <t>0618-582789</t>
  </si>
  <si>
    <t>MODERN WORLD HISTORY (2271)</t>
  </si>
  <si>
    <t>MODERN WORLD HISTORY ACCELERATED (2272)</t>
  </si>
  <si>
    <t>MODERN WORLD HISTORY SDAIE (2277)</t>
  </si>
  <si>
    <t>MODERN WORLD HISTORY SDAIE/PLS (2278)</t>
  </si>
  <si>
    <t>MODERN WORLD HISTORY SDC (5511)</t>
  </si>
  <si>
    <r>
      <t>Modern World History: Patterns of Interaction</t>
    </r>
    <r>
      <rPr>
        <b/>
        <sz val="10"/>
        <rFont val="Arial"/>
        <family val="2"/>
      </rPr>
      <t xml:space="preserve"> 2006</t>
    </r>
  </si>
  <si>
    <t>0618-557156</t>
  </si>
  <si>
    <t>66.66</t>
  </si>
  <si>
    <t>0618-557164</t>
  </si>
  <si>
    <t>103.95</t>
  </si>
  <si>
    <t>Teachers Resource File</t>
  </si>
  <si>
    <t>0618-410414</t>
  </si>
  <si>
    <t>West (Thomson Learning) (contact used book vendor)</t>
  </si>
  <si>
    <t>0-314-01390-3</t>
  </si>
  <si>
    <t>SPEECH COMMUNICATION: ANALYSIS &amp; APPLICATION (1513)</t>
  </si>
  <si>
    <t>0-13-8272296-4</t>
  </si>
  <si>
    <t>Prentice Hall (contact used book vendor)</t>
  </si>
  <si>
    <t>Page Total</t>
  </si>
  <si>
    <t>Introduction to Psychology</t>
  </si>
  <si>
    <t>Introduction to Sociology</t>
  </si>
  <si>
    <t>Latino Studies</t>
  </si>
  <si>
    <t>Modern World History</t>
  </si>
  <si>
    <t>World History AP</t>
  </si>
  <si>
    <t>Psychology AP</t>
  </si>
  <si>
    <t>US Government</t>
  </si>
  <si>
    <t>US Government &amp; Politics AP</t>
  </si>
  <si>
    <t>US History</t>
  </si>
  <si>
    <t>Introduction to Theater Arts</t>
  </si>
  <si>
    <t>Visual and Performing Arts</t>
  </si>
  <si>
    <t>AP Art History</t>
  </si>
  <si>
    <t>Ceramics 1-2, 3-4, 5-6</t>
  </si>
  <si>
    <t>Art &amp; Animation &amp; Digital Art &amp; Imaging</t>
  </si>
  <si>
    <t>Drawing and Painting 1-2, 3-4, 5-6, 7-8</t>
  </si>
  <si>
    <t>Audio Program (CD)</t>
  </si>
  <si>
    <t>0-13-093507-7</t>
  </si>
  <si>
    <t>Instructor's Music CD</t>
  </si>
  <si>
    <t>0-13-093499-2</t>
  </si>
  <si>
    <t>003-0397677</t>
  </si>
  <si>
    <t>Teaching Transparencies</t>
  </si>
  <si>
    <t>003-0658713</t>
  </si>
  <si>
    <t>Teacher Resources</t>
  </si>
  <si>
    <t>003-0664519</t>
  </si>
  <si>
    <t>PuzzlePro CD-ROM</t>
  </si>
  <si>
    <t>Interactive CD-ROM Tutor</t>
  </si>
  <si>
    <t>003-0658683</t>
  </si>
  <si>
    <t>003-039399X</t>
  </si>
  <si>
    <t>003-0658758</t>
  </si>
  <si>
    <t>DVD Tutor</t>
  </si>
  <si>
    <r>
      <t>All About Techniques in Drawing for Animation Production</t>
    </r>
    <r>
      <rPr>
        <sz val="10"/>
        <rFont val="Arial"/>
        <family val="2"/>
      </rPr>
      <t xml:space="preserve"> 2006</t>
    </r>
  </si>
  <si>
    <t>Multimedia: Making It Work 2008</t>
  </si>
  <si>
    <t>9780072264517</t>
  </si>
  <si>
    <t>DRAWING &amp; PAINTING 1-2 (1005)</t>
  </si>
  <si>
    <t>Teacher's Resource Pkg Print</t>
  </si>
  <si>
    <t>Exploring Photoshop CS3 2008</t>
  </si>
  <si>
    <t>1-4180-3855-5</t>
  </si>
  <si>
    <t>Adobe Illustrator CS3 Revealed 2008</t>
  </si>
  <si>
    <t>1-4283-1959-X</t>
  </si>
  <si>
    <t>Adobe Photoshop CS3 Revealed 2008</t>
  </si>
  <si>
    <t>1-4283-1961-1</t>
  </si>
  <si>
    <t>Exploring Elements of Design, 2008</t>
  </si>
  <si>
    <t>Delmar Cengage Learning</t>
  </si>
  <si>
    <t>2008R</t>
  </si>
  <si>
    <t>Glencoe McGraw Hill</t>
  </si>
  <si>
    <t>Exploring Art, Ragans 2007</t>
  </si>
  <si>
    <t>0-07-873557-2</t>
  </si>
  <si>
    <t>0-07-873558-0</t>
  </si>
  <si>
    <t>0-07-874210-2</t>
  </si>
  <si>
    <t>0-07-874206-4</t>
  </si>
  <si>
    <t>0-07-874205-6</t>
  </si>
  <si>
    <r>
      <t xml:space="preserve">The Visual Experience 3/e, 2005   </t>
    </r>
    <r>
      <rPr>
        <sz val="10"/>
        <rFont val="Arial"/>
        <family val="2"/>
      </rPr>
      <t>ALT BASIC</t>
    </r>
  </si>
  <si>
    <t>Instructor Manual</t>
  </si>
  <si>
    <t>McGraw Hill</t>
  </si>
  <si>
    <t>9780078780929</t>
  </si>
  <si>
    <t>APPLIED MEDICAL OCCUPATIONS &amp; TERMINOLOGY (NEW)</t>
  </si>
  <si>
    <t>PLTW CIVIL ENGINEERING AND ARCHITECTURE (2513)</t>
  </si>
  <si>
    <t>BIOTECHNOLOGY 3-4 (3868)</t>
  </si>
  <si>
    <t>GRAPHIC DESIGN &amp; PRINTMAKING (2639)</t>
  </si>
  <si>
    <t>Communication through Graphic Design 2010</t>
  </si>
  <si>
    <t>GRAPHIC DESIGN &amp; PRINTMAKING 3-4 (2646)</t>
  </si>
  <si>
    <t>Constitutional Rights Foundation</t>
  </si>
  <si>
    <t>Criminal Justice in America 2012</t>
  </si>
  <si>
    <t>9784886253469</t>
  </si>
  <si>
    <t>INTENSIFIED ALGEBRA (3199)</t>
  </si>
  <si>
    <t>Agile Minds</t>
  </si>
  <si>
    <t>9780989341257</t>
  </si>
  <si>
    <t>Intensified Algebra 2013</t>
  </si>
  <si>
    <t>Heinle &amp; Heinle</t>
  </si>
  <si>
    <t>Voces de Hispanoamerica 2003</t>
  </si>
  <si>
    <t>DIGITAL ARTS AND IMAGING 1-2 (1046)</t>
  </si>
  <si>
    <t>DIGITAL ARTS AND IMAGING 3-4 (1061)</t>
  </si>
  <si>
    <t>INTERNATIONAL BUSINESS (1245)</t>
  </si>
  <si>
    <t>Cengage Learning (SouthWestern)</t>
  </si>
  <si>
    <t>SPANISH FOR SPANISH SPEAKERS 7-8 (1841)</t>
  </si>
  <si>
    <t>9780838461532</t>
  </si>
  <si>
    <t xml:space="preserve">SUPPLEMENTAL </t>
  </si>
  <si>
    <t>Nuestro Mundo 2001</t>
  </si>
  <si>
    <t>0669433365</t>
  </si>
  <si>
    <t>CRIMINAL JUSTICE in the 21st CENTURY (2206)</t>
  </si>
  <si>
    <t>Set of 10</t>
  </si>
  <si>
    <t>JOURNEY FOR JUSTICE IN AMERICA (UCCI) (2214)</t>
  </si>
  <si>
    <t>9781619602205</t>
  </si>
  <si>
    <t>Teacher's Guide</t>
  </si>
  <si>
    <t>9781886253476</t>
  </si>
  <si>
    <t>International Business 3rd Ed. 2006</t>
  </si>
  <si>
    <t>0538728604</t>
  </si>
  <si>
    <t>Adams Media</t>
  </si>
  <si>
    <t>Kiss, Bow or Shake Hands 2006</t>
  </si>
  <si>
    <t>1593373686</t>
  </si>
  <si>
    <t>9781590701287</t>
  </si>
  <si>
    <t>CHILDREN, FAMILY &amp; COMMUNITY (6068)</t>
  </si>
  <si>
    <r>
      <t>Physics 9/e</t>
    </r>
    <r>
      <rPr>
        <b/>
        <sz val="10"/>
        <rFont val="Arial"/>
        <family val="2"/>
      </rPr>
      <t>, 2012, Cutnell/Johnson (BASIC)</t>
    </r>
  </si>
  <si>
    <t>9780470879566</t>
  </si>
  <si>
    <t>9780470879528</t>
  </si>
  <si>
    <t>9780470879559</t>
  </si>
  <si>
    <t>FRENCH 1-2 FOR SPANISH SPEAKERS (1824)</t>
  </si>
  <si>
    <t>9781435447530</t>
  </si>
  <si>
    <t>AEROSPACE ENGINEERING (2515)</t>
  </si>
  <si>
    <t>Aerospace Engineering: From the Ground Up, 2011</t>
  </si>
  <si>
    <t>Houghton Mifflin (Big Ideas Learning)</t>
  </si>
  <si>
    <t>Big Ideas Math Algebra 1</t>
  </si>
  <si>
    <t>9780544585683</t>
  </si>
  <si>
    <t>100..75</t>
  </si>
  <si>
    <t>Big Ideas Algebra 1 Teacher Edition</t>
  </si>
  <si>
    <t>9781608408412</t>
  </si>
  <si>
    <t>Big Ideas Algebra 1 Assessment Book</t>
  </si>
  <si>
    <t>9781608408559</t>
  </si>
  <si>
    <t>Big Ideas Resources by Chapter</t>
  </si>
  <si>
    <t>9781608408580</t>
  </si>
  <si>
    <t>9781608408948</t>
  </si>
  <si>
    <t>Big Ideas Algebra 1 Online Dynamic TE: includes</t>
  </si>
  <si>
    <t>Math Progress Monitoring System Online</t>
  </si>
  <si>
    <t>Math Lesson Planning Tool Online</t>
  </si>
  <si>
    <t>Math Presentation Tool Online</t>
  </si>
  <si>
    <t>Big Ideas Online Dynamic Assessment &amp; Progress Tool</t>
  </si>
  <si>
    <t>9781608408139</t>
  </si>
  <si>
    <t>Tax &amp; Shipping  19%</t>
  </si>
  <si>
    <t>Big Ideas Math Geometry 2015</t>
  </si>
  <si>
    <t>9780544585867</t>
  </si>
  <si>
    <t>Student Edition Premium Pkg (7 yr print/7yr digital)</t>
  </si>
  <si>
    <t>Student Edition Premium Pkg (7 yr print/7 yr digital)</t>
  </si>
  <si>
    <t>Big Ideas Common Core Teacher Edition</t>
  </si>
  <si>
    <t>9781608408429</t>
  </si>
  <si>
    <t>Big Ideas Geometry Assesment Book</t>
  </si>
  <si>
    <t>9781608408566</t>
  </si>
  <si>
    <t>Big Ideas Geometry Resources by Chaper</t>
  </si>
  <si>
    <t>9781608408597</t>
  </si>
  <si>
    <t>9781608408955</t>
  </si>
  <si>
    <t>Big Ideas Online Dynamic Teacher Edition: includes</t>
  </si>
  <si>
    <t>Big Ideas Progress Onitoring System Online</t>
  </si>
  <si>
    <t>Big Ideas Online Dynamic Assessment &amp; Progress</t>
  </si>
  <si>
    <t>Monitoring Tool</t>
  </si>
  <si>
    <t>Big Ideas Math Course 3</t>
  </si>
  <si>
    <t>9781608406722</t>
  </si>
  <si>
    <t>Online Student Edition</t>
  </si>
  <si>
    <t>9781608407446</t>
  </si>
  <si>
    <t>Common Core Record &amp; Practice Journal Blue</t>
  </si>
  <si>
    <t>9784608404636</t>
  </si>
  <si>
    <t xml:space="preserve">Teaching Resources:  </t>
  </si>
  <si>
    <t>Big Ideas CA Teacher Edition</t>
  </si>
  <si>
    <t>9781608406791</t>
  </si>
  <si>
    <t>Assessment Book Blue</t>
  </si>
  <si>
    <t>9781608404728</t>
  </si>
  <si>
    <t>Resources by Chapter Blue</t>
  </si>
  <si>
    <t>9781608404766</t>
  </si>
  <si>
    <t>Dynamic Assessment Resource DVD</t>
  </si>
  <si>
    <t>9781608404780</t>
  </si>
  <si>
    <t>Online Teaching Resources</t>
  </si>
  <si>
    <t>9781608407088</t>
  </si>
  <si>
    <t>Dynamic Teaching Resources DVD</t>
  </si>
  <si>
    <t>9781608406838</t>
  </si>
  <si>
    <t>Dynamic Student Edition DVD Course 3</t>
  </si>
  <si>
    <t>9781608406876</t>
  </si>
  <si>
    <t>Big Ideas Algebra 2 2015</t>
  </si>
  <si>
    <t>9780544586048</t>
  </si>
  <si>
    <t>Student Edition Premium Pkg  (7 yr print/ 7 yr digital)</t>
  </si>
  <si>
    <t>Big Ideas Student Online Dyname Assessment &amp; Progress</t>
  </si>
  <si>
    <t>9781680330007</t>
  </si>
  <si>
    <t>Algebra 2 Teacher Edition</t>
  </si>
  <si>
    <t>9781608408672</t>
  </si>
  <si>
    <t>Algebra 2 Assessment Book</t>
  </si>
  <si>
    <t>9781608408573</t>
  </si>
  <si>
    <t>Algebra 2 Resources by Chapter</t>
  </si>
  <si>
    <t>9781608408603</t>
  </si>
  <si>
    <t>Online Dynamic TE (inclludes)</t>
  </si>
  <si>
    <t>Progress Monitoring System Online</t>
  </si>
  <si>
    <t>9781608408962</t>
  </si>
  <si>
    <t>Less Planning Tool</t>
  </si>
  <si>
    <t>Presentation Tool</t>
  </si>
  <si>
    <t>PreCalculus 2014</t>
  </si>
  <si>
    <t>Calculus 10th Edition 2014</t>
  </si>
  <si>
    <t>Student Edition (HS AP Edition)</t>
  </si>
  <si>
    <t>9781285060309</t>
  </si>
  <si>
    <t>007664183X</t>
  </si>
  <si>
    <t>0076642038</t>
  </si>
  <si>
    <t>Classroom Teaching Resources</t>
  </si>
  <si>
    <t>0078940222</t>
  </si>
  <si>
    <t>Student Bundle includes SE + 8 yr online subscription</t>
  </si>
  <si>
    <t>0076689808</t>
  </si>
  <si>
    <t>Teaching Bundle includes TE + 8 yr online subscription</t>
  </si>
  <si>
    <t>0076682048</t>
  </si>
  <si>
    <t>Finite Mathematics for the Managerial, Life, and</t>
  </si>
  <si>
    <r>
      <t>Social Sciences</t>
    </r>
    <r>
      <rPr>
        <b/>
        <sz val="10"/>
        <rFont val="Arial"/>
        <family val="2"/>
      </rPr>
      <t>, 11/e by Tan 2015</t>
    </r>
  </si>
  <si>
    <t>9781285464657</t>
  </si>
  <si>
    <t>PowerLecture for Tan's Finite Mathematics</t>
  </si>
  <si>
    <t>9780840049056</t>
  </si>
  <si>
    <t>9781285845722</t>
  </si>
  <si>
    <t>ExamView Assessment Suite</t>
  </si>
  <si>
    <t>1464108730</t>
  </si>
  <si>
    <t>1464153973</t>
  </si>
  <si>
    <t>146415399X</t>
  </si>
  <si>
    <t>1464154031</t>
  </si>
  <si>
    <t>Teaching Resource Flash Drive</t>
  </si>
  <si>
    <t>Solutions Manual</t>
  </si>
  <si>
    <r>
      <t>The Practice of Statistics 5/e</t>
    </r>
    <r>
      <rPr>
        <b/>
        <sz val="10"/>
        <rFont val="Arial"/>
        <family val="2"/>
      </rPr>
      <t xml:space="preserve">  2015   BASIC</t>
    </r>
  </si>
  <si>
    <t>SPECIAL EDUCATION</t>
  </si>
  <si>
    <t>FUNCTIONAL ACADEMICS (5338)</t>
  </si>
  <si>
    <t>Attainment Company</t>
  </si>
  <si>
    <t>Explore Budgeting 2012</t>
  </si>
  <si>
    <t>1578618193</t>
  </si>
  <si>
    <t>Classroom Kit</t>
  </si>
  <si>
    <t>1578616956</t>
  </si>
  <si>
    <t>Explore Math Vol 1 &amp; 2 Kit</t>
  </si>
  <si>
    <t>TE-M01</t>
  </si>
  <si>
    <t>Explore Math 2012</t>
  </si>
  <si>
    <t>1578616387</t>
  </si>
  <si>
    <t>Teaching to Standards: Math</t>
  </si>
  <si>
    <t xml:space="preserve"> Classroom Kit</t>
  </si>
  <si>
    <t>Individual Student Workbooks</t>
  </si>
  <si>
    <t>Bedford, Freeman, &amp; Worth</t>
  </si>
  <si>
    <t>Ways of the World with Sources for AP 2e by Strayer</t>
  </si>
  <si>
    <t>9780312583507</t>
  </si>
  <si>
    <t>1457628457</t>
  </si>
  <si>
    <t>Exam View Assessment Suite</t>
  </si>
  <si>
    <t>Bedford Lecture Kit for Ways of the World</t>
  </si>
  <si>
    <t>1457642727</t>
  </si>
  <si>
    <t>1457621983</t>
  </si>
  <si>
    <t>Teachers Resource Guide</t>
  </si>
  <si>
    <t>1457628066</t>
  </si>
  <si>
    <t>Learning Curve for Ways of the World</t>
  </si>
  <si>
    <t>1457646609</t>
  </si>
  <si>
    <t>Tax &amp; Shipping  19.00%</t>
  </si>
  <si>
    <t>Working with Young Children, 2004</t>
  </si>
  <si>
    <t>H120754</t>
  </si>
  <si>
    <t>M080801</t>
  </si>
  <si>
    <t>M080802</t>
  </si>
  <si>
    <t>Instructors Edition</t>
  </si>
  <si>
    <t>H120764</t>
  </si>
  <si>
    <t>9781285770956</t>
  </si>
  <si>
    <t>H120765</t>
  </si>
  <si>
    <t>H120775</t>
  </si>
  <si>
    <t>Calculus of a Single Variable 10th Edition 2014</t>
  </si>
  <si>
    <t>H120751</t>
  </si>
  <si>
    <t>9781285060330</t>
  </si>
  <si>
    <t>Fast Track to a 5 AP test-prep workbook</t>
  </si>
  <si>
    <t>9781285063263</t>
  </si>
  <si>
    <t xml:space="preserve">AP Teacher's Resource Guide and Lesson Plans </t>
  </si>
  <si>
    <t>9781285063041</t>
  </si>
  <si>
    <t>Student Solution Manual (Calc of a Single Variable)</t>
  </si>
  <si>
    <t>9781285085715</t>
  </si>
  <si>
    <t>9781285090597</t>
  </si>
  <si>
    <t>PowerLecture DVD-ROM with Exam View</t>
  </si>
  <si>
    <t>9781285094458</t>
  </si>
  <si>
    <t>Complete Soutions Manual, Vol.1, Chapters P-6</t>
  </si>
  <si>
    <t>Complete Soutions Manual, Chapters 11-16</t>
  </si>
  <si>
    <t>9781285085760</t>
  </si>
  <si>
    <t>9781285085807</t>
  </si>
  <si>
    <t xml:space="preserve">Big Ideas Student Journal </t>
  </si>
  <si>
    <t>9781608408528</t>
  </si>
  <si>
    <t>9781608408535</t>
  </si>
  <si>
    <t>9781608408542</t>
  </si>
  <si>
    <t>Bedford, Freeman &amp; Worth</t>
  </si>
  <si>
    <t>1464154010</t>
  </si>
  <si>
    <t>My Perspectives English Language Arts CA Grade 9</t>
  </si>
  <si>
    <t>Blended Subscription (Print + Digital)</t>
  </si>
  <si>
    <t>9780133340761</t>
  </si>
  <si>
    <t>California Teacher's Edition, Grade 9</t>
  </si>
  <si>
    <t>9780133339475</t>
  </si>
  <si>
    <t>My Perspectives English Language Arts CA Grade 10</t>
  </si>
  <si>
    <t>CA Student Edition: Print Consumable SE 8 Year + Digital Courseware 8 Year Grade 10</t>
  </si>
  <si>
    <t>CA Student Edition: Print Consumable SE 8 Year + Digital Courseware 8 Year Grade 9</t>
  </si>
  <si>
    <t>9780133340778</t>
  </si>
  <si>
    <t>California Teacher's Edition, Grade 10</t>
  </si>
  <si>
    <t>9780133339482</t>
  </si>
  <si>
    <t>My Perspectives English Language Arts CA Grade 11</t>
  </si>
  <si>
    <t>CA Student Edition: Print Consumable SE 8 Year + Digital Courseware 8 Year Grade 11</t>
  </si>
  <si>
    <t>9780133340785</t>
  </si>
  <si>
    <t>9780133339505</t>
  </si>
  <si>
    <t>California Teacher's Edition, Grade 11</t>
  </si>
  <si>
    <t xml:space="preserve">My Perspectives English Language Arts CA </t>
  </si>
  <si>
    <t>Program Wide Resources</t>
  </si>
  <si>
    <t>Free Novels</t>
  </si>
  <si>
    <t>0000122420</t>
  </si>
  <si>
    <t>ELD Companion 8 Year Student License</t>
  </si>
  <si>
    <t>9780328922437</t>
  </si>
  <si>
    <t xml:space="preserve">Macroeconomics  </t>
  </si>
  <si>
    <t>Microeconomics</t>
  </si>
  <si>
    <t>Principles of Economics</t>
  </si>
  <si>
    <t>9780393283365</t>
  </si>
  <si>
    <t>America's History, AP 8th Edition</t>
  </si>
  <si>
    <t>9781457628931</t>
  </si>
  <si>
    <t>9781464113079</t>
  </si>
  <si>
    <t>9781118793145</t>
  </si>
  <si>
    <t>Human Geography</t>
  </si>
  <si>
    <t>Literature: An Introduction to Fiction, Poetry, Drama, and Writing</t>
  </si>
  <si>
    <t>9780321971661</t>
  </si>
  <si>
    <t>Explore American History</t>
  </si>
  <si>
    <t>DVD</t>
  </si>
  <si>
    <t>Teaching to Standards: ELA</t>
  </si>
  <si>
    <t>Right On Reader 1</t>
  </si>
  <si>
    <t>TE-LAR01</t>
  </si>
  <si>
    <t>Right On Reader 2</t>
  </si>
  <si>
    <t>TE-LAR02</t>
  </si>
  <si>
    <t>Student Response Book</t>
  </si>
  <si>
    <t>TE-LAS01</t>
  </si>
  <si>
    <t>TE-LAD01</t>
  </si>
  <si>
    <t>TE-LAT01</t>
  </si>
  <si>
    <t>TE-LAT02</t>
  </si>
  <si>
    <t>TE-LAAM</t>
  </si>
  <si>
    <t>Booklet</t>
  </si>
  <si>
    <t>TE-LABKLT</t>
  </si>
  <si>
    <t>Holes</t>
  </si>
  <si>
    <t>TE-LAHLS</t>
  </si>
  <si>
    <t>We Beat the Street</t>
  </si>
  <si>
    <t>TE-LABTS</t>
  </si>
  <si>
    <t>The Outsiders</t>
  </si>
  <si>
    <t>TE-LAOUT</t>
  </si>
  <si>
    <t>Number the Stars</t>
  </si>
  <si>
    <t>TE-LANTS</t>
  </si>
  <si>
    <t>Dragonwings</t>
  </si>
  <si>
    <t>TE-LADRW</t>
  </si>
  <si>
    <t>Vocabulary Cards</t>
  </si>
  <si>
    <t>TE-LA01</t>
  </si>
  <si>
    <t>TE-LABOX</t>
  </si>
  <si>
    <t>Posters</t>
  </si>
  <si>
    <t>TE-LAPOST</t>
  </si>
  <si>
    <t>TE-LASC</t>
  </si>
  <si>
    <t>Software</t>
  </si>
  <si>
    <t>TE-LA07</t>
  </si>
  <si>
    <t>Teaching to Standards: Science</t>
  </si>
  <si>
    <t>TE-S01</t>
  </si>
  <si>
    <t>TE-S02</t>
  </si>
  <si>
    <t>Student Response Guide</t>
  </si>
  <si>
    <t>TE-S03</t>
  </si>
  <si>
    <t>TE-S06</t>
  </si>
  <si>
    <t>Experimental Materials Kit</t>
  </si>
  <si>
    <t>TE-SEM</t>
  </si>
  <si>
    <t>TE-S04</t>
  </si>
  <si>
    <t>TE-S05</t>
  </si>
  <si>
    <t>Photo Cards</t>
  </si>
  <si>
    <t>TE-S08</t>
  </si>
  <si>
    <t>Science Step by Step</t>
  </si>
  <si>
    <t>SSS-02</t>
  </si>
  <si>
    <t>SSS-01</t>
  </si>
  <si>
    <t>9781783605941</t>
  </si>
  <si>
    <t>0547750331</t>
  </si>
  <si>
    <t>9781943237005</t>
  </si>
  <si>
    <t>UCSMP Functions, Statistics and Trigonometry 3rd Edition 2015</t>
  </si>
  <si>
    <t>A La Carte Item</t>
  </si>
  <si>
    <t>My Perspectives English Language Art CA 9th Grade SE 1 year Consumable</t>
  </si>
  <si>
    <t>9780133341133</t>
  </si>
  <si>
    <t>My Perspectives English Language Art CA 10th Grade SE 1 year Consumable</t>
  </si>
  <si>
    <t>9780133341140</t>
  </si>
  <si>
    <t>My Perspectives English Language Art CA 11th Grade SE 1 year Consumable</t>
  </si>
  <si>
    <t>9780133341157</t>
  </si>
  <si>
    <t>CAREER MATHEMATICS (3002)</t>
  </si>
  <si>
    <r>
      <t>AGS Consumer Mathematics</t>
    </r>
    <r>
      <rPr>
        <b/>
        <sz val="10"/>
        <rFont val="Arial"/>
        <family val="2"/>
      </rPr>
      <t>, Harmeyer 2008</t>
    </r>
  </si>
  <si>
    <t>H120724</t>
  </si>
  <si>
    <t>0-7854-2943-3</t>
  </si>
  <si>
    <t>H120725</t>
  </si>
  <si>
    <t>0-7854-2944-1</t>
  </si>
  <si>
    <t>Resource Library</t>
  </si>
  <si>
    <t>0-7854-2947-6</t>
  </si>
  <si>
    <t>Teaching Strategies and Math Transparencies</t>
  </si>
  <si>
    <t>0-7854-2500-4</t>
  </si>
  <si>
    <t>H120726</t>
  </si>
  <si>
    <t xml:space="preserve">Student Workbooks (1-9 copies/price each) </t>
  </si>
  <si>
    <t>0-7854-2945-X</t>
  </si>
  <si>
    <t>Student Workbooks (10+ copies/price each)</t>
  </si>
  <si>
    <t>Skill Track Software</t>
  </si>
  <si>
    <t>0-7854-3532-8</t>
  </si>
  <si>
    <t>Scott Foresman</t>
  </si>
  <si>
    <r>
      <t>Consumer &amp; Career Mathematics</t>
    </r>
    <r>
      <rPr>
        <b/>
        <sz val="10"/>
        <rFont val="Arial"/>
        <family val="2"/>
      </rPr>
      <t xml:space="preserve"> 3/E (1989)  SUPP</t>
    </r>
  </si>
  <si>
    <t>H120727</t>
  </si>
  <si>
    <t>Student Edition (obtain from used book vendor)</t>
  </si>
  <si>
    <t>0-673-23457-6</t>
  </si>
  <si>
    <t>Math &amp; You High School Binding 1st Edition</t>
  </si>
  <si>
    <t>1-608-40601-6</t>
  </si>
  <si>
    <t xml:space="preserve">Instructor Resource Manual </t>
  </si>
  <si>
    <t>1-938-26001-5</t>
  </si>
  <si>
    <t>Myer's Psychology 2nd Edition</t>
  </si>
  <si>
    <t>Human Geography: People, Place, and Culture</t>
  </si>
  <si>
    <r>
      <t>History of Western Society</t>
    </r>
    <r>
      <rPr>
        <b/>
        <sz val="10"/>
        <rFont val="Arial"/>
        <family val="2"/>
      </rPr>
      <t xml:space="preserve"> 11/e  2006</t>
    </r>
  </si>
  <si>
    <t>9781457642210</t>
  </si>
  <si>
    <t xml:space="preserve">Instructor's Resource Guide </t>
  </si>
  <si>
    <t>9781457652691</t>
  </si>
  <si>
    <t xml:space="preserve">Exam View Test Bank </t>
  </si>
  <si>
    <t>9781319021399</t>
  </si>
  <si>
    <t>2022</t>
  </si>
  <si>
    <t>Bedford Freeman, Worth</t>
  </si>
  <si>
    <t>Myer's Psycology 2nd Edition TE</t>
  </si>
  <si>
    <t>9781464155017</t>
  </si>
  <si>
    <t>Exam View Assesment Suite</t>
  </si>
  <si>
    <t>9781464156038</t>
  </si>
  <si>
    <t>9780393937008</t>
  </si>
  <si>
    <t>WW Norton</t>
  </si>
  <si>
    <t>American Politics Today 4th Edition</t>
  </si>
  <si>
    <t>Digital Access 6 year</t>
  </si>
  <si>
    <t>5010000052250</t>
  </si>
  <si>
    <t>Annotated Teachers Edition</t>
  </si>
  <si>
    <t>9781457651748</t>
  </si>
  <si>
    <t>Lecture Kit</t>
  </si>
  <si>
    <t>9781457628979</t>
  </si>
  <si>
    <t>9781319092573</t>
  </si>
  <si>
    <t>ECONOMICS AP Macro (2366)</t>
  </si>
  <si>
    <t>ECONOMICS AP Micro (2368)</t>
  </si>
  <si>
    <t>Krugman's Economics</t>
  </si>
  <si>
    <t>9781464122187</t>
  </si>
  <si>
    <t>Krugman's LaunchPad Six YearYear</t>
  </si>
  <si>
    <t>Krugman's Economics Teacher Edition</t>
  </si>
  <si>
    <t>9781464155796</t>
  </si>
  <si>
    <t>9781319070795</t>
  </si>
  <si>
    <t>ExamView Assesment Suite</t>
  </si>
  <si>
    <t>9781464155758</t>
  </si>
  <si>
    <t>Teacher Resource Flash Drive</t>
  </si>
  <si>
    <t>9781464155802</t>
  </si>
  <si>
    <t>.</t>
  </si>
  <si>
    <t>Pearson Education</t>
  </si>
  <si>
    <t>Campbell Biology, 10th Edition, AP Edition</t>
  </si>
  <si>
    <t>Instructor's Resource W/Test Generator</t>
  </si>
  <si>
    <t>9780133447002</t>
  </si>
  <si>
    <t>Student Edition W/ Etext</t>
  </si>
  <si>
    <t>9780321834942</t>
  </si>
  <si>
    <t>Oxford Press</t>
  </si>
  <si>
    <t>Biology 2014 Edition, IB Diploma Programme</t>
  </si>
  <si>
    <t>978-0-19-839211-8</t>
  </si>
  <si>
    <t>AP PHYSICS 1 (Algebra Based) (3854)</t>
  </si>
  <si>
    <t>AP PHYSICS 2 (Algebra Based) (3855)</t>
  </si>
  <si>
    <t xml:space="preserve">College Physics: A Strategic Approach, 3rd Edition, AP </t>
  </si>
  <si>
    <t>Student Edition + 6 Year Access</t>
  </si>
  <si>
    <t>9780133539677</t>
  </si>
  <si>
    <t xml:space="preserve">Instructor's Resource </t>
  </si>
  <si>
    <t>CHEMISTRY AP (3820)</t>
  </si>
  <si>
    <t>Chemistry: The Molecular Nature of Matter and Change 7th Edition, AP Edition</t>
  </si>
  <si>
    <t>McGraw Hill Education</t>
  </si>
  <si>
    <t>978-0-02-144254-6</t>
  </si>
  <si>
    <t>Student Edition W/ 6 Year Access</t>
  </si>
  <si>
    <t>Enviromental Science for AP 2nd Edition</t>
  </si>
  <si>
    <t>978-1-4641-0868-6</t>
  </si>
  <si>
    <t>Launch Pad Enviromental Science 6 Year Access</t>
  </si>
  <si>
    <t>9781319076047</t>
  </si>
  <si>
    <t>9781464156182</t>
  </si>
  <si>
    <t>9781464156123</t>
  </si>
  <si>
    <t>9781464156199</t>
  </si>
  <si>
    <t>INTRODUCTION TO APPLIED MATHEMATICS (2974)</t>
  </si>
  <si>
    <t>Themes 1e</t>
  </si>
  <si>
    <t>Teacher Resource Box</t>
  </si>
  <si>
    <t>Reflexiones : Introduccion a La Literatura Hispanica</t>
  </si>
  <si>
    <t xml:space="preserve">Instructor's Resource Manual and Testing </t>
  </si>
  <si>
    <t>Bedford Freeman &amp; Worth</t>
  </si>
  <si>
    <t>9780321676506</t>
  </si>
  <si>
    <t>Advance Media Production (2666)</t>
  </si>
  <si>
    <r>
      <t>Art Talk 2005, Ragans</t>
    </r>
    <r>
      <rPr>
        <sz val="10"/>
        <rFont val="Arial"/>
        <family val="2"/>
      </rPr>
      <t xml:space="preserve">     Supplemental</t>
    </r>
  </si>
  <si>
    <r>
      <t>Introduction to Mass Communication</t>
    </r>
    <r>
      <rPr>
        <sz val="10"/>
        <rFont val="Arial"/>
        <family val="2"/>
      </rPr>
      <t xml:space="preserve">     Supplemental</t>
    </r>
  </si>
  <si>
    <t>9781259376504</t>
  </si>
  <si>
    <t>The Actor and the Target</t>
  </si>
  <si>
    <t>Advanced Theater (3358)</t>
  </si>
  <si>
    <t>9781559362856</t>
  </si>
  <si>
    <t>Theater Communication</t>
  </si>
  <si>
    <t>Health Care Analysis (2973)</t>
  </si>
  <si>
    <t xml:space="preserve">Cengage </t>
  </si>
  <si>
    <t>978143544110</t>
  </si>
  <si>
    <t>Practical Problems in Mathematics  Basic</t>
  </si>
  <si>
    <t>9781111540388</t>
  </si>
  <si>
    <t>Health &amp; Career Exploration (6066)</t>
  </si>
  <si>
    <t>Simon &amp; Schuster</t>
  </si>
  <si>
    <t>0684856093</t>
  </si>
  <si>
    <t>The 7 Habits of High Effective Teens (Supplemental)</t>
  </si>
  <si>
    <t>Health the Basics (Supplemental)</t>
  </si>
  <si>
    <t>9780321910424</t>
  </si>
  <si>
    <t xml:space="preserve">Cengage Learning </t>
  </si>
  <si>
    <t>Workbook to Acccompany Simmers DHO Health Science</t>
  </si>
  <si>
    <t>978113703204</t>
  </si>
  <si>
    <t>Sports Medicine (2643)</t>
  </si>
  <si>
    <t>Student Edition plus 1 year access</t>
  </si>
  <si>
    <t>9780076729159</t>
  </si>
  <si>
    <t>American Red Cross</t>
  </si>
  <si>
    <t>Intoduction to Theater (3360)</t>
  </si>
  <si>
    <t>Routledge</t>
  </si>
  <si>
    <t xml:space="preserve">Acting Power - The 21st Century </t>
  </si>
  <si>
    <t>9780415658478</t>
  </si>
  <si>
    <t>Intermediate Theater (3361)</t>
  </si>
  <si>
    <t xml:space="preserve">Respect for Acting </t>
  </si>
  <si>
    <t>9780878301171</t>
  </si>
  <si>
    <t>Small Animal Care &amp; Management 4th e  (Basic)</t>
  </si>
  <si>
    <t>9781285425528</t>
  </si>
  <si>
    <t xml:space="preserve">Aquaculture 3e   (Supplemental) </t>
  </si>
  <si>
    <t>9780131170742</t>
  </si>
  <si>
    <t>South Water</t>
  </si>
  <si>
    <t>The Ultimate Encyclopedia of Aquarium Fis &amp; Fish Care (Supplemetal)</t>
  </si>
  <si>
    <t>9781780193410</t>
  </si>
  <si>
    <t>Business Technology for Medical Occupations (1237)</t>
  </si>
  <si>
    <t xml:space="preserve">F.A. Davis </t>
  </si>
  <si>
    <t>Billing &amp; Coding Clear and Simple : A Medical Insurance Worktext</t>
  </si>
  <si>
    <t>9780803617186</t>
  </si>
  <si>
    <t>Microsoft Office 2013</t>
  </si>
  <si>
    <t>9781285166025</t>
  </si>
  <si>
    <t>Medical Assisting Administrative &amp; Clinical Competencies</t>
  </si>
  <si>
    <t>9781305110700</t>
  </si>
  <si>
    <t xml:space="preserve">Epack </t>
  </si>
  <si>
    <t>9781337198714</t>
  </si>
  <si>
    <t xml:space="preserve">Global Logistics ( 1208) </t>
  </si>
  <si>
    <t xml:space="preserve">Contemporary Logistics 11e </t>
  </si>
  <si>
    <t>9780132953467</t>
  </si>
  <si>
    <t xml:space="preserve">Vsevolod Meyerho (Basic) </t>
  </si>
  <si>
    <t>9780415258845</t>
  </si>
  <si>
    <t>Creating A Role</t>
  </si>
  <si>
    <t>9780878309818</t>
  </si>
  <si>
    <t xml:space="preserve">Theory &amp; Style  (3359) </t>
  </si>
  <si>
    <t xml:space="preserve">My Life in Art </t>
  </si>
  <si>
    <t>9780878305506</t>
  </si>
  <si>
    <t>An Actor Prepares</t>
  </si>
  <si>
    <t>9780878309832</t>
  </si>
  <si>
    <t>Building a Charater</t>
  </si>
  <si>
    <t>9780878309825</t>
  </si>
  <si>
    <t xml:space="preserve">Bloomsbury </t>
  </si>
  <si>
    <t>Meyerhold on Theater 4e  ( Basic)</t>
  </si>
  <si>
    <t>978147230209</t>
  </si>
  <si>
    <t>9780470228487</t>
  </si>
  <si>
    <t>Schribner</t>
  </si>
  <si>
    <t>A Challenge for the Actor</t>
  </si>
  <si>
    <t>9780684190402</t>
  </si>
  <si>
    <t xml:space="preserve">Mc Farland </t>
  </si>
  <si>
    <t>Meyehold, Eisentein and Biomechanics</t>
  </si>
  <si>
    <t>9780786467501</t>
  </si>
  <si>
    <t xml:space="preserve">The Stanislavski System 2nd Revised Edtion </t>
  </si>
  <si>
    <t>9780140466607</t>
  </si>
  <si>
    <t>Pearson Learning</t>
  </si>
  <si>
    <t>9780133741322</t>
  </si>
  <si>
    <t>Practical Reasearch: Planning and Design 11th Edition</t>
  </si>
  <si>
    <t>Bedford, Freeman and Worth</t>
  </si>
  <si>
    <t>AP Research (1456)</t>
  </si>
  <si>
    <t>AP Seminar (1453)</t>
  </si>
  <si>
    <t>World of Ideas Essential Readings for College</t>
  </si>
  <si>
    <t>145760436109</t>
  </si>
  <si>
    <t>9781457604447</t>
  </si>
  <si>
    <t>9781578617166</t>
  </si>
  <si>
    <t>9781578617159</t>
  </si>
  <si>
    <t>DVD Resource</t>
  </si>
  <si>
    <t>9781943148097</t>
  </si>
  <si>
    <t>Mat/Posters</t>
  </si>
  <si>
    <t>9781578619450</t>
  </si>
  <si>
    <t>Daily Writing Journal</t>
  </si>
  <si>
    <t>Teacher Guide Units 1/2</t>
  </si>
  <si>
    <t>Teacher Guide Units 3/4</t>
  </si>
  <si>
    <t>Assessment Manual</t>
  </si>
  <si>
    <t>Imp Guide w/PDF</t>
  </si>
  <si>
    <t>TE-LAI01</t>
  </si>
  <si>
    <t>Vocabulary Cards - 1 set</t>
  </si>
  <si>
    <t>Card Box Organizers</t>
  </si>
  <si>
    <t>Script Cards</t>
  </si>
  <si>
    <t>ScienceWork Student Book</t>
  </si>
  <si>
    <t>Teachers Guide w/PDF</t>
  </si>
  <si>
    <t>Instructors Guide w/PDF</t>
  </si>
  <si>
    <t>LSR-15</t>
  </si>
  <si>
    <t>Focus on Feelings Introductory Kit</t>
  </si>
  <si>
    <t>Lifeskill Readers Introductory Kit - Multi CD, Book, &amp; PDF</t>
  </si>
  <si>
    <t>FF-15</t>
  </si>
  <si>
    <t>Safety Skills Reader Introductory Kit</t>
  </si>
  <si>
    <t>SFR-15</t>
  </si>
  <si>
    <t>Townsend Press</t>
  </si>
  <si>
    <t>Study Lab 1-2, 3-4, 5-6, 7-8 (5560/5561/5562/5563</t>
  </si>
  <si>
    <t>Ten Skills You Really Need to Succeed in School</t>
  </si>
  <si>
    <t>0-944210-08-2</t>
  </si>
  <si>
    <t>Davis Publishing</t>
  </si>
  <si>
    <t>Introduction to Art Exploration SDC (5350)</t>
  </si>
  <si>
    <t>Exploring Visual Design: The Elements and Principals</t>
  </si>
  <si>
    <t>The Little Book of Restorative Justice</t>
  </si>
  <si>
    <t>The Little Book of Circle Processes</t>
  </si>
  <si>
    <t>Peaceful Colors</t>
  </si>
  <si>
    <t>9781615280292</t>
  </si>
  <si>
    <t>Good Books</t>
  </si>
  <si>
    <t>9781561488230</t>
  </si>
  <si>
    <t>9781561484614</t>
  </si>
  <si>
    <t>True Colors</t>
  </si>
  <si>
    <t>TCB090</t>
  </si>
  <si>
    <t>Human Services: Community Building (5791)</t>
  </si>
  <si>
    <t>Vista Learning</t>
  </si>
  <si>
    <t xml:space="preserve">Denk mal 2e </t>
  </si>
  <si>
    <t>Instructor Resource Pack</t>
  </si>
  <si>
    <t>978-1-62680-956-7</t>
  </si>
  <si>
    <t>978-1-62680-957-4</t>
  </si>
  <si>
    <t xml:space="preserve">Temas </t>
  </si>
  <si>
    <t>978-1-62680-412-8</t>
  </si>
  <si>
    <t>National Teachers Resource Box</t>
  </si>
  <si>
    <t>978-1-62680-616-0</t>
  </si>
  <si>
    <t>978-1-3054-7009-5</t>
  </si>
  <si>
    <t>Gardner's Art Through the Ages, A Golbal History</t>
  </si>
  <si>
    <t>978-1-2857-8182-2</t>
  </si>
  <si>
    <t>GERMAN LANGUAGE AP (1816)</t>
  </si>
  <si>
    <t>CALCULUS A/B (AP) (3158)</t>
  </si>
  <si>
    <t>CALCULUS B/C (AP) (3159)</t>
  </si>
  <si>
    <t xml:space="preserve">Supplemental </t>
  </si>
  <si>
    <t>Higher Level Chemistry, 2nd e</t>
  </si>
  <si>
    <t>978-1-4479-5975-5</t>
  </si>
  <si>
    <t>G-W Publishers</t>
  </si>
  <si>
    <r>
      <t xml:space="preserve">Video Digital Communication &amp; Production 4th Ed  </t>
    </r>
    <r>
      <rPr>
        <sz val="10"/>
        <rFont val="Arial"/>
        <family val="2"/>
      </rPr>
      <t>Supplemental</t>
    </r>
  </si>
  <si>
    <t>978-1-63126-295-1</t>
  </si>
  <si>
    <t>Kinesiology &amp; Health (4160)</t>
  </si>
  <si>
    <t>Human Kinetics</t>
  </si>
  <si>
    <t>Health Opportunities through Physical Education</t>
  </si>
  <si>
    <t>9781450497411</t>
  </si>
  <si>
    <t>Simon &amp; Schuster                             Supplemental</t>
  </si>
  <si>
    <t>7 Habits of Highly Effective Teens</t>
  </si>
  <si>
    <t>9781476764665</t>
  </si>
  <si>
    <t>Pearson                                             Supplemental</t>
  </si>
  <si>
    <t>Great Ideas</t>
  </si>
  <si>
    <t>9780321540089</t>
  </si>
  <si>
    <t>Cengage                                           Supplemental</t>
  </si>
  <si>
    <t>Simmers DHO Health Science + Mindtap (6 Years)</t>
  </si>
  <si>
    <t>9781305467422</t>
  </si>
  <si>
    <t>Pearson                                            Supplemental</t>
  </si>
  <si>
    <t>Health: The Basics</t>
  </si>
  <si>
    <t>Digital Electronics (PLTW)</t>
  </si>
  <si>
    <t>9781439060001</t>
  </si>
  <si>
    <t>Digital Electronics (PLTW) (2507)</t>
  </si>
  <si>
    <t>School Age Care (8326)</t>
  </si>
  <si>
    <t>School-Age Notes</t>
  </si>
  <si>
    <t>0917505131</t>
  </si>
  <si>
    <t>Goodheart-Wilcox</t>
  </si>
  <si>
    <t>Working with Young Children</t>
  </si>
  <si>
    <t>1590701283</t>
  </si>
  <si>
    <t>0917505182</t>
  </si>
  <si>
    <t>Free Spirit Publishing</t>
  </si>
  <si>
    <t>1575420066</t>
  </si>
  <si>
    <t>DK Publishing</t>
  </si>
  <si>
    <t>The Sewing Book</t>
  </si>
  <si>
    <t>9780756642808</t>
  </si>
  <si>
    <t>FASHION APPAREL DESIGN (2431)</t>
  </si>
  <si>
    <t>3-D DESIGN &amp; SCULPTURE 1-2 (1065)</t>
  </si>
  <si>
    <t>3-D DESIGN &amp; SCULPTURE 3-4 (1071)</t>
  </si>
  <si>
    <t>Davis Publication</t>
  </si>
  <si>
    <t>The Visual Experience</t>
  </si>
  <si>
    <t>0871926407</t>
  </si>
  <si>
    <t>Management of Aquatic Life &amp; Animals (8498)</t>
  </si>
  <si>
    <t>Mcgraw Hill</t>
  </si>
  <si>
    <t>Making Art: Form &amp; Meaning</t>
  </si>
  <si>
    <t>9780072521788</t>
  </si>
  <si>
    <t>Launching the Imagination</t>
  </si>
  <si>
    <t>9780073379302</t>
  </si>
  <si>
    <t>Foundations of Athletic Training</t>
  </si>
  <si>
    <t>9781451116526</t>
  </si>
  <si>
    <t>Theory &amp; Style (3359)</t>
  </si>
  <si>
    <t>Bantam Books</t>
  </si>
  <si>
    <t>The Technique of Acting</t>
  </si>
  <si>
    <t>9780553349320</t>
  </si>
  <si>
    <t>On the Technique of Acting</t>
  </si>
  <si>
    <t>Harper</t>
  </si>
  <si>
    <t>9780062730374</t>
  </si>
  <si>
    <t>Martino Publishing</t>
  </si>
  <si>
    <t>To the Actor: On the Technique of Acting</t>
  </si>
  <si>
    <t>9781614276593</t>
  </si>
  <si>
    <t>Theory &amp; Style (3359, 3350)</t>
  </si>
  <si>
    <t>Introduction to Theatre (3360)</t>
  </si>
  <si>
    <t>Acting Power - The 21st Century Edition</t>
  </si>
  <si>
    <t>Intermediate Theatre (3361)</t>
  </si>
  <si>
    <t>John Wiley &amp; Sons, Inc.</t>
  </si>
  <si>
    <t>Respect for Acting</t>
  </si>
  <si>
    <t>The Act of Improv (6680)</t>
  </si>
  <si>
    <t>Meriweather Publishing</t>
  </si>
  <si>
    <t>Truth in Comedy - The Manual of Improvisation</t>
  </si>
  <si>
    <t>9781566080033</t>
  </si>
  <si>
    <t>Northwestern University Press</t>
  </si>
  <si>
    <t>Improvisation for the Theater</t>
  </si>
  <si>
    <t>9780810140080</t>
  </si>
  <si>
    <t>Improvise: Scene from the Inside Out</t>
  </si>
  <si>
    <t>9781566081986</t>
  </si>
  <si>
    <t>Improv: Improvisation and the Theatre</t>
  </si>
  <si>
    <t>Intro to Costume Design (1022)</t>
  </si>
  <si>
    <t>Advanced Costume Design (1037)</t>
  </si>
  <si>
    <t>Betterway Books</t>
  </si>
  <si>
    <t>1558706089</t>
  </si>
  <si>
    <t>Courier corp</t>
  </si>
  <si>
    <t>A Pictorial History of Costumes From Ancient Times to the 19th Century</t>
  </si>
  <si>
    <t>0486435423</t>
  </si>
  <si>
    <t>Pearson-Prentice Hall</t>
  </si>
  <si>
    <t>Illustration for Fashion Design: 12 Steps to the Fashion Figure</t>
  </si>
  <si>
    <t>013119117</t>
  </si>
  <si>
    <t>Bloomsbury Academy</t>
  </si>
  <si>
    <t>Fashion Sketchbook 6th Ed</t>
  </si>
  <si>
    <t>1609012283</t>
  </si>
  <si>
    <t>Fashion Design Drawing Course: Principles, Practice &amp; Techniques</t>
  </si>
  <si>
    <t>0764124730</t>
  </si>
  <si>
    <t>My Life In Art</t>
  </si>
  <si>
    <t>Building A Character</t>
  </si>
  <si>
    <t>Vsevolod Meyerhold</t>
  </si>
  <si>
    <t>Meyerhold on Theatre 4th Ed.</t>
  </si>
  <si>
    <t>9781474230209</t>
  </si>
  <si>
    <t>Wiley</t>
  </si>
  <si>
    <t>Scrhibner</t>
  </si>
  <si>
    <t>McFarland</t>
  </si>
  <si>
    <t>Meyerhold, Eisenstein and Biomechanics</t>
  </si>
  <si>
    <t>The Stanislavski System 2nd Revised Edition</t>
  </si>
  <si>
    <t>Foundations of Restaurant Management &amp; Culinary Art</t>
  </si>
  <si>
    <t>9780138019389</t>
  </si>
  <si>
    <t>Principles of Travel &amp; Tourism (2697)</t>
  </si>
  <si>
    <t>Introduction to Hospitality</t>
  </si>
  <si>
    <t>9780133762761</t>
  </si>
  <si>
    <t>Exploring the Hospitality Industry</t>
  </si>
  <si>
    <t>9780133762778</t>
  </si>
  <si>
    <t>Product Design (2551)</t>
  </si>
  <si>
    <t>Delmar - Cengage Learning</t>
  </si>
  <si>
    <t>Engineering Design: An Introduction</t>
  </si>
  <si>
    <t>9781418062415</t>
  </si>
  <si>
    <t>Drafting and Design for Architecture</t>
  </si>
  <si>
    <t>Design Drawing</t>
  </si>
  <si>
    <t>0471286540</t>
  </si>
  <si>
    <t>Using Information Technology (1376)</t>
  </si>
  <si>
    <t>Using Information Technology: A Practical Introduction to Computers &amp; Communication</t>
  </si>
  <si>
    <t>9780073516882</t>
  </si>
  <si>
    <t>ISECOM</t>
  </si>
  <si>
    <t>9780978520717</t>
  </si>
  <si>
    <t>Network Security Essentials Study Guide and Workbook</t>
  </si>
  <si>
    <t>Security Analysis Essentials Study Guide and Workbook</t>
  </si>
  <si>
    <t>9780978520724</t>
  </si>
  <si>
    <t>Hacking Essentials Study Guide and Workbook</t>
  </si>
  <si>
    <t>9780978520731</t>
  </si>
  <si>
    <t>Automotive &amp; Transportation Technology (2680)</t>
  </si>
  <si>
    <t>G-W Publisher</t>
  </si>
  <si>
    <t>Modern Automotive Technology</t>
  </si>
  <si>
    <t>9781631263750</t>
  </si>
  <si>
    <t>Computer Systems (2679)</t>
  </si>
  <si>
    <t>Healthkit Educational Systems</t>
  </si>
  <si>
    <t>PC Maintenance</t>
  </si>
  <si>
    <t>0871194058</t>
  </si>
  <si>
    <t>A+ Certification Exam Guide</t>
  </si>
  <si>
    <t>0072126795</t>
  </si>
  <si>
    <t>Mechanical &amp; Robotic Programming (2654)</t>
  </si>
  <si>
    <t>Houghton Mifflin Harcourt</t>
  </si>
  <si>
    <t>Physics</t>
  </si>
  <si>
    <t>97805448177122</t>
  </si>
  <si>
    <t>South Western - Cengage</t>
  </si>
  <si>
    <t>Forensic Science: Fundamentals &amp; Investigations</t>
  </si>
  <si>
    <t>9781305077119</t>
  </si>
  <si>
    <t>Ocean Enterprises Through Computer Applications (1321)</t>
  </si>
  <si>
    <t>B.E. Publishing</t>
  </si>
  <si>
    <t>Learn-by-Doing Microsoft Word Level 1</t>
  </si>
  <si>
    <t>9781934422748</t>
  </si>
  <si>
    <t>Learn-by-Doing Microsoft Excel</t>
  </si>
  <si>
    <t>9781934422779</t>
  </si>
  <si>
    <t>Learn-by-Doing Microsoft Powerpoint</t>
  </si>
  <si>
    <t>9781934422809</t>
  </si>
  <si>
    <t>Present It! Teen based Activities for Microsoft Powerpoint</t>
  </si>
  <si>
    <t>9781934422397</t>
  </si>
  <si>
    <t>Word It! Teen Based Activities for Microsoft Word</t>
  </si>
  <si>
    <t>1934422304</t>
  </si>
  <si>
    <t>Excel It! Teen Based Activities for Microsoft Excel</t>
  </si>
  <si>
    <t>1934422320</t>
  </si>
  <si>
    <t>9780134478128</t>
  </si>
  <si>
    <t>Learning Microsoft Office 2016 SE</t>
  </si>
  <si>
    <t>E-Text Bundle</t>
  </si>
  <si>
    <t>9780134681832</t>
  </si>
  <si>
    <t>E-Text Only</t>
  </si>
  <si>
    <t>9780134713632</t>
  </si>
  <si>
    <t>SAM 365 &amp; 2016 Assessment, Training, and Projects Instant Access</t>
  </si>
  <si>
    <t>9781305885172</t>
  </si>
  <si>
    <t>Succeeding in the World of Work</t>
  </si>
  <si>
    <t>9780078959448</t>
  </si>
  <si>
    <t>G-W</t>
  </si>
  <si>
    <t>Connect to Your Career</t>
  </si>
  <si>
    <t>9781619609068</t>
  </si>
  <si>
    <t>What Color is Your Parachute</t>
  </si>
  <si>
    <t>Exploring Careers Working wih Children, Family &amp; Community</t>
  </si>
  <si>
    <t>Goodheart-Wilcox Co.</t>
  </si>
  <si>
    <t>Anatomy Applications in Patient Care (3869)</t>
  </si>
  <si>
    <t>Essentials of Human Anatomy &amp; Physiology</t>
  </si>
  <si>
    <t>9780763838720</t>
  </si>
  <si>
    <t>9780763838751</t>
  </si>
  <si>
    <t>9780134580579</t>
  </si>
  <si>
    <t>9780134586465</t>
  </si>
  <si>
    <t>003-0736919</t>
  </si>
  <si>
    <t>GRAPHIC DESIGN &amp; PRINTMAKING 5-6 (2651)</t>
  </si>
  <si>
    <t>Experience Printmaking 2010 Student Edition</t>
  </si>
  <si>
    <t>Advanced Fashion Textiles &amp; Apparel (2429)</t>
  </si>
  <si>
    <t>Developing Future Mental &amp; Behavioral Health Professionals (6069)</t>
  </si>
  <si>
    <t>Sage</t>
  </si>
  <si>
    <t>Transformative Social Work Practice</t>
  </si>
  <si>
    <t>9781483359632</t>
  </si>
  <si>
    <t>Fundamentals of Exercise Science (4058)</t>
  </si>
  <si>
    <t>Essentials of Strength Training &amp; Conditioning</t>
  </si>
  <si>
    <t>9781492501626</t>
  </si>
  <si>
    <t>Wolters Kluwer</t>
  </si>
  <si>
    <t>ACSM'S Introduction to Exercise</t>
  </si>
  <si>
    <t>9781496339614</t>
  </si>
  <si>
    <t>UT Austin</t>
  </si>
  <si>
    <t>U Teach CS Principles</t>
  </si>
  <si>
    <t>yearly fee</t>
  </si>
  <si>
    <t>Rocket Engineering Design &amp; Development (2531)</t>
  </si>
  <si>
    <t>CP Technologies</t>
  </si>
  <si>
    <t>How to Make Amateur Rockets</t>
  </si>
  <si>
    <t>Trafford Publishing</t>
  </si>
  <si>
    <t>Modern High Powered Rocketry 2</t>
  </si>
  <si>
    <t>9781412058100</t>
  </si>
  <si>
    <t>Engineering Technology 3-4 (6335)</t>
  </si>
  <si>
    <t>Engineering Technology 5-6 (6337)</t>
  </si>
  <si>
    <t>Engineering Technology 1-2 (6333)</t>
  </si>
  <si>
    <t>Electricity &amp; Electronics</t>
  </si>
  <si>
    <t>digitial only</t>
  </si>
  <si>
    <t>Food Science (2410)</t>
  </si>
  <si>
    <t>Principles of Food Science 4th Ed.</t>
  </si>
  <si>
    <t>9781619604360</t>
  </si>
  <si>
    <t>Information Tehcnology &amp; Logistics 3-4 (1386)</t>
  </si>
  <si>
    <t>Adobe Dreamweaver Creative Cloud Comprehensive 1st Ed.</t>
  </si>
  <si>
    <t>Certification Partners</t>
  </si>
  <si>
    <t>Internet Business Associate - e-resources</t>
  </si>
  <si>
    <t>n/a</t>
  </si>
  <si>
    <t>Delmar Cengage</t>
  </si>
  <si>
    <t>Aquaculture Science</t>
  </si>
  <si>
    <t>9781435488120</t>
  </si>
  <si>
    <t>AHLEI</t>
  </si>
  <si>
    <t>Year 1 Hospitality &amp; Tourism Management</t>
  </si>
  <si>
    <t>9780866124034</t>
  </si>
  <si>
    <t>Hospitality &amp; Tourism Management (2435)</t>
  </si>
  <si>
    <t>Biology of Aquaculture (8497)</t>
  </si>
  <si>
    <t>Social Work &amp; Health Advocay (2212)</t>
  </si>
  <si>
    <t>Introduction to Social Work &amp; Social Welfare</t>
  </si>
  <si>
    <t>9781305866256</t>
  </si>
  <si>
    <t>2018-2019</t>
  </si>
  <si>
    <t>Pearson/Prentice Hall</t>
  </si>
  <si>
    <t>Autentico Vol 1</t>
  </si>
  <si>
    <t>9780328934379</t>
  </si>
  <si>
    <t>Autentico Vol 2</t>
  </si>
  <si>
    <t>9780328934386</t>
  </si>
  <si>
    <t>0887274285</t>
  </si>
  <si>
    <t>0887274331</t>
  </si>
  <si>
    <t>0887273610</t>
  </si>
  <si>
    <t>0887274293</t>
  </si>
  <si>
    <t>0887274315</t>
  </si>
  <si>
    <t>0887273963</t>
  </si>
  <si>
    <t>0887273971</t>
  </si>
  <si>
    <t>0887724404</t>
  </si>
  <si>
    <t>ENVIRONMENTAL GEO SCIENCE (4067)</t>
  </si>
  <si>
    <t>9781119043140</t>
  </si>
  <si>
    <t>Education Development Center, Inc.</t>
  </si>
  <si>
    <t>Foundations in Criminal Justice</t>
  </si>
  <si>
    <t>W.W. Norton</t>
  </si>
  <si>
    <t>Musicians Guide to Theory &amp; Analysis Anthology</t>
  </si>
  <si>
    <t>0-393-28319-4</t>
  </si>
  <si>
    <t>ALGEBRA 1 (2986)</t>
  </si>
  <si>
    <t>ABSTRACT TO VISUAL: ALG 1 W/PROGRAMMING (2969)</t>
  </si>
  <si>
    <t>COLLEGE AND CAREER READY MATH (2961)</t>
  </si>
  <si>
    <t>GEOMETRY (2970)</t>
  </si>
  <si>
    <t>GEOMETRY ACCELERATED (2971)</t>
  </si>
  <si>
    <t>Big Ideas Learning</t>
  </si>
  <si>
    <t>Student Edition Spanish version</t>
  </si>
  <si>
    <t>9781608409471</t>
  </si>
  <si>
    <t>Student Edition Spanish Version</t>
  </si>
  <si>
    <t>9781608409488</t>
  </si>
  <si>
    <t>9781608409495</t>
  </si>
  <si>
    <t>ALGEBRA 2 (2963)</t>
  </si>
  <si>
    <t>ALGEBRA 2 ACC (2964)</t>
  </si>
  <si>
    <t>ALGEBRA 2/TRIG ACCELERATED (2966)</t>
  </si>
  <si>
    <t>Northwestern Univ. Press</t>
  </si>
  <si>
    <t>The Technique of Acting (Basic)</t>
  </si>
  <si>
    <t>Harper Paperbacks</t>
  </si>
  <si>
    <t>Martino</t>
  </si>
  <si>
    <t>To the Actor: On the Technique</t>
  </si>
  <si>
    <t>DIGITAL ARTS AND IMAGING 5-6 (1079)</t>
  </si>
  <si>
    <t>G-W Publisher                                          SUPPLEMENTAL</t>
  </si>
  <si>
    <t>Graphic Communications: Digital Design and Print Essentials</t>
  </si>
  <si>
    <t>9781631038762</t>
  </si>
  <si>
    <t>How Design Books                                  SUPPLEMENTAL</t>
  </si>
  <si>
    <t>Design Basics Index</t>
  </si>
  <si>
    <t>9781581805017</t>
  </si>
  <si>
    <t>2-D DESIGN STUDIO (2550)</t>
  </si>
  <si>
    <t>COMPUTER SYSTEMS 1-2 (2679)</t>
  </si>
  <si>
    <t>McGraw Hill                                       Supplemental</t>
  </si>
  <si>
    <t>Delmar (Cengage Learning)                                         Primary</t>
  </si>
  <si>
    <t>Delmar (Cengage Learning)                                         Supplemental</t>
  </si>
  <si>
    <t>PLTW INTRODUCTION TO DESIGN 1,2 (1077)</t>
  </si>
  <si>
    <t>INTRO TO ENGINEERING (2716)</t>
  </si>
  <si>
    <t>Engineering Fundamentals: Designs, Principals, and Careers</t>
  </si>
  <si>
    <t>Cengage Learning                                                             Supplemental</t>
  </si>
  <si>
    <t>Marketing 3rd Edition</t>
  </si>
  <si>
    <t>South- Western                                                               Primary</t>
  </si>
  <si>
    <t>International Business 3E</t>
  </si>
  <si>
    <t>Kiss, Bow, or Shake Hands 2nd Edition</t>
  </si>
  <si>
    <t>Adams Media                                                         Supplemental</t>
  </si>
  <si>
    <t>Simon &amp; Schuster                             Supplementals</t>
  </si>
  <si>
    <t>The 7 Habits of Highly Effective Teens</t>
  </si>
  <si>
    <t>Teen Speed Press</t>
  </si>
  <si>
    <t>9781580087131</t>
  </si>
  <si>
    <t>HOSPITALITY &amp;TOURISM YEAR 1 (2435)</t>
  </si>
  <si>
    <t>Year 1 Hospitality and tourism Management</t>
  </si>
  <si>
    <r>
      <t>Street Law - A Course in Practical Law 7/e</t>
    </r>
    <r>
      <rPr>
        <b/>
        <sz val="10"/>
        <rFont val="Arial"/>
        <family val="2"/>
      </rPr>
      <t xml:space="preserve">  2016   BASIC</t>
    </r>
  </si>
  <si>
    <t>9780021429257</t>
  </si>
  <si>
    <t>Experience Printmaking 2010                             Supplemental</t>
  </si>
  <si>
    <t>Health Care Science Technology 2013         Supplemental</t>
  </si>
  <si>
    <t>Introduction to Medical Terminology</t>
  </si>
  <si>
    <t>1133851740</t>
  </si>
  <si>
    <t>Mathematics for the Health Sciences   Supplemental</t>
  </si>
  <si>
    <t>Simmers DHO Health Science 8th Ed     Basic</t>
  </si>
  <si>
    <t>9781133693611</t>
  </si>
  <si>
    <t>Wolters Kluwer Lippincott Williams &amp; Wilkins                Basic</t>
  </si>
  <si>
    <t>Essentials of Athletic Injury Management             Supplemental</t>
  </si>
  <si>
    <t>Medical/Clerical Occupations (8260)</t>
  </si>
  <si>
    <t>Teachers Edition</t>
  </si>
  <si>
    <t>9780131170773</t>
  </si>
  <si>
    <t>ANIMAL CARE 1-2 (8493)</t>
  </si>
  <si>
    <t>Animal Science: Biology &amp; Technology</t>
  </si>
  <si>
    <t>9781435486379</t>
  </si>
  <si>
    <t>Introduction to Animal Science Global, Biological, Social, &amp; Industry</t>
  </si>
  <si>
    <t>9780136097975</t>
  </si>
  <si>
    <t>Companion Animals: Their Biology, Care, Health &amp; Management</t>
  </si>
  <si>
    <t>9780135047675</t>
  </si>
  <si>
    <t>Training New After School Staff                        Basic</t>
  </si>
  <si>
    <t>Child Care Health &amp; Safety Training                 Supplemental</t>
  </si>
  <si>
    <t>Working with Young Children                          Supplemental</t>
  </si>
  <si>
    <t>Half a Childhood- Quality Programs                 Supplemental</t>
  </si>
  <si>
    <t>How to Help Your Child w/Homework            Supplemental</t>
  </si>
  <si>
    <t>Stage Costume: Step By Step                   Basic</t>
  </si>
  <si>
    <t>Clothing, Fashion, Fabrics &amp; Construction</t>
  </si>
  <si>
    <t>only course 1037</t>
  </si>
  <si>
    <t>Culinary Arts 1 (2490)</t>
  </si>
  <si>
    <t>Culinary Arts 2 (2492)</t>
  </si>
  <si>
    <t>Forensic Science: Advanced Investigation(2681)</t>
  </si>
  <si>
    <t>Business Technology Internship 1-2 (1236)</t>
  </si>
  <si>
    <t>Barrons</t>
  </si>
  <si>
    <t>All about Techniques in Drawing for Animation</t>
  </si>
  <si>
    <t>0764159194</t>
  </si>
  <si>
    <t>Accounting &amp; International Finance (1210)</t>
  </si>
  <si>
    <t>Century 21 Accounting, 11e</t>
  </si>
  <si>
    <t>9781337623124</t>
  </si>
  <si>
    <t>AIMS Hospital Health (8210)</t>
  </si>
  <si>
    <t>Simmers DHO Health Science</t>
  </si>
  <si>
    <t>9781138693611</t>
  </si>
  <si>
    <t>Intro to Social Work &amp; Social Welfare</t>
  </si>
  <si>
    <t>Introduction to Community &amp; Public Health</t>
  </si>
  <si>
    <t>9781384108415</t>
  </si>
  <si>
    <t>AP Computer Science Principles (1378C)</t>
  </si>
  <si>
    <t>Computer Programming 1-2 (1361)</t>
  </si>
  <si>
    <t>Computer Programming 3-4 (1362)</t>
  </si>
  <si>
    <t>Learning to Program with Alice 3rd ed w/cd-rom)</t>
  </si>
  <si>
    <t>9780132122474</t>
  </si>
  <si>
    <t>Programming with Alice and Java</t>
  </si>
  <si>
    <t>9780321512093</t>
  </si>
  <si>
    <t>978130526722</t>
  </si>
  <si>
    <t>Auto Mechanics 3-4 (2611)</t>
  </si>
  <si>
    <t>Automotive Excellence, Volume 1; 2000</t>
  </si>
  <si>
    <t>Auto Mechanics 5-6 (2612)</t>
  </si>
  <si>
    <t>Automotive Excellence, Volume 2; 2000</t>
  </si>
  <si>
    <t>1608406016</t>
  </si>
  <si>
    <t>Instructors Resource Manual</t>
  </si>
  <si>
    <t>1938260015</t>
  </si>
  <si>
    <t>Model United Nations (2260)</t>
  </si>
  <si>
    <t>Westview Press</t>
  </si>
  <si>
    <t>The United Nations in the 21st Century 5e</t>
  </si>
  <si>
    <t>9780813349640</t>
  </si>
  <si>
    <t>no core book required</t>
  </si>
  <si>
    <t>No Core Text Required</t>
  </si>
  <si>
    <t>Math for Automotive Technicians</t>
  </si>
  <si>
    <t>9781635632224</t>
  </si>
  <si>
    <t>VIRTUAL BUSINESS MANAGEMENT (6032)</t>
  </si>
  <si>
    <t>9781631266355</t>
  </si>
  <si>
    <t>MANAGEMENT FOR ENTREPRENUERS (6034)</t>
  </si>
  <si>
    <t xml:space="preserve">Entrepreneurship  </t>
  </si>
  <si>
    <t>Entrepreneurship</t>
  </si>
  <si>
    <t>Principles of Law (2229)</t>
  </si>
  <si>
    <t>Street Law: A Course in Practical Law</t>
  </si>
  <si>
    <t>10-11</t>
  </si>
  <si>
    <t>Street Law: Student Workbook</t>
  </si>
  <si>
    <t>9780078895180</t>
  </si>
  <si>
    <t>Street Law: Classroom Guide to Mock Trials</t>
  </si>
  <si>
    <t>0078619505</t>
  </si>
  <si>
    <t>Mock Trial (2210)</t>
  </si>
  <si>
    <t>Mock Trials: Preparing, Presenting, and Winning</t>
  </si>
  <si>
    <t>9781601563330</t>
  </si>
  <si>
    <t>Advanced Biotechnology (3875)</t>
  </si>
  <si>
    <t>Biotechnology: Science for the New Millenium SE</t>
  </si>
  <si>
    <t>9780763868062</t>
  </si>
  <si>
    <t>9780763872991</t>
  </si>
  <si>
    <t>Art and Animation 3-4 (1045)</t>
  </si>
  <si>
    <t>Art and Animation 1-2 (1044)</t>
  </si>
  <si>
    <t>Farrar, Straus, and Groux</t>
  </si>
  <si>
    <t>The Animators Survival Kit</t>
  </si>
  <si>
    <t>9780865478918</t>
  </si>
  <si>
    <t>Law Enforcement 1-2 (8380)</t>
  </si>
  <si>
    <t>Law Tech</t>
  </si>
  <si>
    <t>Law Enforcement in the 21st Century</t>
  </si>
  <si>
    <t>9780134158204</t>
  </si>
  <si>
    <t>California Criminal Law and Evidence w/PC832 (supplement)</t>
  </si>
  <si>
    <t>9781563254918</t>
  </si>
  <si>
    <t>Culinary Arts 3 (2493)</t>
  </si>
  <si>
    <t>International Cooking: A Culinary Journey</t>
  </si>
  <si>
    <t>9780133815238</t>
  </si>
  <si>
    <t>Servsafe Manager Coursebook (supplemental)</t>
  </si>
  <si>
    <t>http://lawjusticeedc.org</t>
  </si>
  <si>
    <t>Professionalism in Business and Marketing (1214)</t>
  </si>
  <si>
    <t>Marketing: An Introduction</t>
  </si>
  <si>
    <t>9780134149530</t>
  </si>
  <si>
    <t>Professionalism: Skills for Workplace Success(supplemental)</t>
  </si>
  <si>
    <t>9780321959447</t>
  </si>
  <si>
    <t>Fire Protective Publications</t>
  </si>
  <si>
    <t>Fire and Emergency Services Orientation and Terminology</t>
  </si>
  <si>
    <t>9780879395926</t>
  </si>
  <si>
    <t>Introduction to the Fire Service (6075)</t>
  </si>
  <si>
    <t>Supply Chain Management (1211)</t>
  </si>
  <si>
    <t xml:space="preserve">Essentials of Supply Chain Management </t>
  </si>
  <si>
    <t>9781119461104</t>
  </si>
  <si>
    <t>ENGLISH LANGUAGE AND COMPOSITION AP (1458)</t>
  </si>
  <si>
    <t>PSYCHOLOGY AP (2224)</t>
  </si>
  <si>
    <t>Healthcare Administrative Technology (6074)</t>
  </si>
  <si>
    <t>Computers in the Medical Office</t>
  </si>
  <si>
    <t>9780077836382</t>
  </si>
  <si>
    <t>F.A. Davis Company</t>
  </si>
  <si>
    <t>Billing + Coding Clear + Simple: A Medical Insurance Worktext</t>
  </si>
  <si>
    <t>AES Education</t>
  </si>
  <si>
    <t>Healthcenter 21: Health Information Technology</t>
  </si>
  <si>
    <t>online</t>
  </si>
  <si>
    <t>Marine Science</t>
  </si>
  <si>
    <t>9780076929115</t>
  </si>
  <si>
    <t>Teachers Manual</t>
  </si>
  <si>
    <t>9780076928163</t>
  </si>
  <si>
    <t>Online TE 8 Year Subscription</t>
  </si>
  <si>
    <t>9780076939169</t>
  </si>
  <si>
    <t>2019</t>
  </si>
  <si>
    <t>2020</t>
  </si>
  <si>
    <t>Environmental Science: Sustaining Your World</t>
  </si>
  <si>
    <t>Annotated Instructors Edition</t>
  </si>
  <si>
    <t>9781305645776</t>
  </si>
  <si>
    <t xml:space="preserve">Wraparound Teachers Edition </t>
  </si>
  <si>
    <t>9781305107922</t>
  </si>
  <si>
    <t>Instructors Resource CD-ROM</t>
  </si>
  <si>
    <t>AP PHYSICS C (3848, 3849)</t>
  </si>
  <si>
    <t xml:space="preserve">Fundamentals of Physics 11th Edition AP </t>
  </si>
  <si>
    <t>9781119582038</t>
  </si>
  <si>
    <t>Medical Chemistry (3871)</t>
  </si>
  <si>
    <t>California Inspire Chemistry</t>
  </si>
  <si>
    <t>9780076834860</t>
  </si>
  <si>
    <t>9780076830725</t>
  </si>
  <si>
    <t>Chemistry: A Molecular Approach</t>
  </si>
  <si>
    <t>9780135265628</t>
  </si>
  <si>
    <t>College Physics: Explore &amp; Apply AP edition</t>
  </si>
  <si>
    <t>9780134683300</t>
  </si>
  <si>
    <t>EMC</t>
  </si>
  <si>
    <t>Applied Anatomy &amp; Physiology: A Case Study Approach</t>
  </si>
  <si>
    <t>9780821963593</t>
  </si>
  <si>
    <t>Hole's Essentials of Human Anatomy &amp; Physiology</t>
  </si>
  <si>
    <t>9780076823321</t>
  </si>
  <si>
    <t>Biology: The Living Earth (3865)</t>
  </si>
  <si>
    <t>The Living Earth</t>
  </si>
  <si>
    <t>9781328896094</t>
  </si>
  <si>
    <t>Zoology 11th Ed.</t>
  </si>
  <si>
    <t>9780076896264</t>
  </si>
  <si>
    <t>Physics of the Universe (3853)</t>
  </si>
  <si>
    <t>Discovery Education</t>
  </si>
  <si>
    <t>9781682206515</t>
  </si>
  <si>
    <t>Chemistry of the Earth System (3876)</t>
  </si>
  <si>
    <t>Experience Chemistry in the Earth System</t>
  </si>
  <si>
    <t>Student Edition Volumes 1&amp;2 (cannot be ordered separate)</t>
  </si>
  <si>
    <t>9781418332273</t>
  </si>
  <si>
    <t>AP Spanish Language and Culture (1860)</t>
  </si>
  <si>
    <t xml:space="preserve">UNITED STATES GOVERNMENT and POLITICS AP (2234) </t>
  </si>
  <si>
    <t>AP UNITED STATES HISTORY (2236)</t>
  </si>
  <si>
    <t>CRIMINAL JUSTICE AND LAW (2211)</t>
  </si>
  <si>
    <t>Constitutional Rights Fund</t>
  </si>
  <si>
    <t>9781886253469</t>
  </si>
  <si>
    <t>9781119221975</t>
  </si>
  <si>
    <t>Compter Science</t>
  </si>
  <si>
    <t>AP Computer Science (1364)</t>
  </si>
  <si>
    <t>Big Java 6e</t>
  </si>
  <si>
    <t>The Language of Composition: Reading, Writing, Rhetoric SE</t>
  </si>
  <si>
    <t>9781457618345</t>
  </si>
  <si>
    <t>9780076928187</t>
  </si>
  <si>
    <t>Physics of the Universe: Science Tech Book</t>
  </si>
  <si>
    <t>9781328896100</t>
  </si>
  <si>
    <t>Teachers Edition Volumes 1&amp;2 (cannot be ordered separate)</t>
  </si>
  <si>
    <t>9781418332266</t>
  </si>
  <si>
    <t>9781305637429</t>
  </si>
  <si>
    <t xml:space="preserve"> </t>
  </si>
  <si>
    <t>Medical Biology 1-2 (3870)</t>
  </si>
  <si>
    <t>AP Japanese Language and Culture (1781)</t>
  </si>
  <si>
    <t xml:space="preserve">  978-1-62291-195-0 </t>
  </si>
  <si>
    <t xml:space="preserve">Dekiru an AP Japanese Preparation Course </t>
  </si>
  <si>
    <t>Criminal Justice in America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</si>
</sst>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48"/>
      <name val="Arial"/>
      <family val="2"/>
    </font>
    <font>
      <sz val="3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sz val="10"/>
      <name val="Tahoma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5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3" fillId="0" borderId="0"/>
    <xf numFmtId="0" fontId="35" fillId="0" borderId="0" applyNumberFormat="0" applyFill="0" applyBorder="0" applyAlignment="0" applyProtection="0"/>
  </cellStyleXfs>
  <cellXfs count="1058">
    <xf numFmtId="0" fontId="0" fillId="0" borderId="0" xfId="0"/>
    <xf numFmtId="1" fontId="2" fillId="0" borderId="2" xfId="0" applyNumberFormat="1" applyFont="1" applyBorder="1" applyAlignment="1" applyProtection="1">
      <alignment horizontal="center"/>
      <protection locked="0" hidden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hidden="1"/>
    </xf>
    <xf numFmtId="1" fontId="2" fillId="0" borderId="6" xfId="0" applyNumberFormat="1" applyFont="1" applyBorder="1" applyAlignment="1" applyProtection="1">
      <alignment horizontal="center"/>
      <protection locked="0" hidden="1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locked="0" hidden="1"/>
    </xf>
    <xf numFmtId="0" fontId="3" fillId="0" borderId="0" xfId="0" applyFont="1" applyBorder="1" applyAlignmen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/>
    <xf numFmtId="0" fontId="2" fillId="0" borderId="0" xfId="0" applyFont="1" applyBorder="1" applyProtection="1">
      <protection hidden="1"/>
    </xf>
    <xf numFmtId="0" fontId="2" fillId="0" borderId="0" xfId="0" applyFont="1"/>
    <xf numFmtId="43" fontId="2" fillId="0" borderId="7" xfId="0" applyNumberFormat="1" applyFont="1" applyBorder="1"/>
    <xf numFmtId="0" fontId="2" fillId="0" borderId="8" xfId="0" applyFont="1" applyBorder="1" applyProtection="1">
      <protection hidden="1"/>
    </xf>
    <xf numFmtId="1" fontId="2" fillId="0" borderId="10" xfId="0" applyNumberFormat="1" applyFont="1" applyBorder="1" applyAlignment="1" applyProtection="1">
      <alignment horizontal="center"/>
      <protection locked="0" hidden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0" applyNumberFormat="1" applyFont="1" applyBorder="1"/>
    <xf numFmtId="0" fontId="2" fillId="0" borderId="12" xfId="0" applyFont="1" applyBorder="1" applyProtection="1">
      <protection hidden="1"/>
    </xf>
    <xf numFmtId="0" fontId="2" fillId="0" borderId="0" xfId="0" applyFont="1" applyBorder="1"/>
    <xf numFmtId="0" fontId="2" fillId="0" borderId="11" xfId="0" applyFont="1" applyBorder="1" applyAlignment="1">
      <alignment horizontal="left" indent="1"/>
    </xf>
    <xf numFmtId="39" fontId="2" fillId="0" borderId="12" xfId="0" applyNumberFormat="1" applyFont="1" applyBorder="1" applyAlignment="1" applyProtection="1">
      <alignment horizontal="right"/>
      <protection hidden="1"/>
    </xf>
    <xf numFmtId="0" fontId="2" fillId="0" borderId="3" xfId="0" applyFont="1" applyBorder="1" applyAlignment="1">
      <alignment horizontal="left" indent="1"/>
    </xf>
    <xf numFmtId="39" fontId="2" fillId="0" borderId="13" xfId="0" applyNumberFormat="1" applyFont="1" applyBorder="1" applyAlignment="1" applyProtection="1">
      <alignment horizontal="right"/>
      <protection hidden="1"/>
    </xf>
    <xf numFmtId="39" fontId="2" fillId="0" borderId="8" xfId="0" applyNumberFormat="1" applyFont="1" applyBorder="1" applyAlignment="1" applyProtection="1">
      <alignment horizontal="right"/>
      <protection hidden="1"/>
    </xf>
    <xf numFmtId="43" fontId="2" fillId="0" borderId="3" xfId="0" applyNumberFormat="1" applyFont="1" applyBorder="1"/>
    <xf numFmtId="1" fontId="2" fillId="0" borderId="14" xfId="0" applyNumberFormat="1" applyFont="1" applyBorder="1" applyAlignment="1" applyProtection="1">
      <alignment horizontal="center"/>
      <protection locked="0" hidden="1"/>
    </xf>
    <xf numFmtId="0" fontId="2" fillId="0" borderId="15" xfId="0" applyFont="1" applyBorder="1" applyAlignment="1">
      <alignment horizontal="left" indent="1"/>
    </xf>
    <xf numFmtId="43" fontId="2" fillId="0" borderId="15" xfId="0" applyNumberFormat="1" applyFont="1" applyBorder="1"/>
    <xf numFmtId="1" fontId="2" fillId="0" borderId="2" xfId="0" applyNumberFormat="1" applyFont="1" applyBorder="1" applyAlignment="1" applyProtection="1">
      <alignment horizontal="center"/>
      <protection hidden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3" fontId="2" fillId="0" borderId="9" xfId="0" applyNumberFormat="1" applyFont="1" applyBorder="1" applyProtection="1">
      <protection hidden="1"/>
    </xf>
    <xf numFmtId="43" fontId="2" fillId="0" borderId="0" xfId="0" applyNumberFormat="1" applyFont="1" applyBorder="1" applyProtection="1">
      <protection hidden="1"/>
    </xf>
    <xf numFmtId="43" fontId="2" fillId="0" borderId="8" xfId="0" applyNumberFormat="1" applyFont="1" applyBorder="1" applyProtection="1">
      <protection hidden="1"/>
    </xf>
    <xf numFmtId="43" fontId="2" fillId="0" borderId="13" xfId="0" applyNumberFormat="1" applyFont="1" applyBorder="1" applyProtection="1">
      <protection hidden="1"/>
    </xf>
    <xf numFmtId="0" fontId="0" fillId="0" borderId="0" xfId="0" applyBorder="1"/>
    <xf numFmtId="0" fontId="2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3" xfId="0" applyBorder="1" applyAlignment="1">
      <alignment horizontal="center"/>
    </xf>
    <xf numFmtId="1" fontId="2" fillId="0" borderId="14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indent="1"/>
    </xf>
    <xf numFmtId="49" fontId="0" fillId="0" borderId="7" xfId="0" applyNumberFormat="1" applyBorder="1" applyAlignment="1">
      <alignment horizontal="center"/>
    </xf>
    <xf numFmtId="39" fontId="2" fillId="0" borderId="4" xfId="0" applyNumberFormat="1" applyFont="1" applyBorder="1" applyAlignment="1" applyProtection="1">
      <alignment horizontal="right"/>
      <protection hidden="1"/>
    </xf>
    <xf numFmtId="0" fontId="2" fillId="0" borderId="7" xfId="0" applyFont="1" applyBorder="1"/>
    <xf numFmtId="0" fontId="2" fillId="0" borderId="11" xfId="0" applyFont="1" applyBorder="1"/>
    <xf numFmtId="39" fontId="2" fillId="0" borderId="8" xfId="0" applyNumberFormat="1" applyFont="1" applyBorder="1" applyAlignment="1" applyProtection="1">
      <protection hidden="1"/>
    </xf>
    <xf numFmtId="43" fontId="2" fillId="0" borderId="4" xfId="0" applyNumberFormat="1" applyFont="1" applyBorder="1" applyProtection="1">
      <protection hidden="1"/>
    </xf>
    <xf numFmtId="43" fontId="2" fillId="0" borderId="12" xfId="0" applyNumberFormat="1" applyFont="1" applyBorder="1" applyProtection="1">
      <protection hidden="1"/>
    </xf>
    <xf numFmtId="0" fontId="0" fillId="0" borderId="5" xfId="0" applyBorder="1"/>
    <xf numFmtId="0" fontId="0" fillId="0" borderId="9" xfId="0" applyBorder="1"/>
    <xf numFmtId="0" fontId="0" fillId="0" borderId="11" xfId="0" applyBorder="1"/>
    <xf numFmtId="0" fontId="2" fillId="0" borderId="15" xfId="0" applyFont="1" applyBorder="1"/>
    <xf numFmtId="0" fontId="0" fillId="0" borderId="16" xfId="0" applyBorder="1"/>
    <xf numFmtId="39" fontId="2" fillId="0" borderId="0" xfId="0" applyNumberFormat="1" applyFont="1" applyBorder="1" applyAlignment="1" applyProtection="1">
      <alignment horizontal="right"/>
      <protection hidden="1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indent="1"/>
    </xf>
    <xf numFmtId="49" fontId="2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2" fillId="0" borderId="13" xfId="0" applyNumberFormat="1" applyFont="1" applyBorder="1" applyAlignment="1" applyProtection="1"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1" fontId="2" fillId="0" borderId="6" xfId="0" applyNumberFormat="1" applyFont="1" applyBorder="1" applyAlignment="1" applyProtection="1">
      <alignment horizontal="center"/>
      <protection hidden="1"/>
    </xf>
    <xf numFmtId="0" fontId="0" fillId="0" borderId="6" xfId="0" applyBorder="1"/>
    <xf numFmtId="0" fontId="0" fillId="0" borderId="10" xfId="0" applyBorder="1"/>
    <xf numFmtId="4" fontId="2" fillId="0" borderId="7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5" xfId="0" applyNumberFormat="1" applyFont="1" applyBorder="1"/>
    <xf numFmtId="0" fontId="0" fillId="0" borderId="8" xfId="0" applyBorder="1"/>
    <xf numFmtId="4" fontId="2" fillId="0" borderId="11" xfId="0" applyNumberFormat="1" applyFont="1" applyBorder="1"/>
    <xf numFmtId="4" fontId="2" fillId="0" borderId="7" xfId="0" applyNumberFormat="1" applyFont="1" applyBorder="1"/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3" fontId="2" fillId="0" borderId="16" xfId="0" applyNumberFormat="1" applyFont="1" applyBorder="1" applyProtection="1">
      <protection hidden="1"/>
    </xf>
    <xf numFmtId="39" fontId="2" fillId="0" borderId="12" xfId="0" applyNumberFormat="1" applyFont="1" applyBorder="1" applyAlignment="1" applyProtection="1">
      <alignment horizontal="center"/>
      <protection hidden="1"/>
    </xf>
    <xf numFmtId="1" fontId="2" fillId="0" borderId="5" xfId="0" applyNumberFormat="1" applyFont="1" applyBorder="1" applyAlignment="1" applyProtection="1">
      <protection hidden="1"/>
    </xf>
    <xf numFmtId="49" fontId="2" fillId="0" borderId="7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indent="2"/>
    </xf>
    <xf numFmtId="49" fontId="2" fillId="0" borderId="15" xfId="0" applyNumberFormat="1" applyFont="1" applyBorder="1" applyAlignment="1">
      <alignment horizontal="left" indent="1"/>
    </xf>
    <xf numFmtId="49" fontId="2" fillId="0" borderId="15" xfId="0" applyNumberFormat="1" applyFont="1" applyFill="1" applyBorder="1" applyAlignment="1">
      <alignment horizontal="left" indent="1"/>
    </xf>
    <xf numFmtId="49" fontId="2" fillId="0" borderId="3" xfId="0" applyNumberFormat="1" applyFont="1" applyBorder="1" applyAlignment="1">
      <alignment horizontal="left" indent="2"/>
    </xf>
    <xf numFmtId="49" fontId="4" fillId="0" borderId="11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 indent="3"/>
    </xf>
    <xf numFmtId="49" fontId="2" fillId="0" borderId="7" xfId="0" applyNumberFormat="1" applyFont="1" applyBorder="1" applyAlignment="1">
      <alignment horizontal="left" indent="1"/>
    </xf>
    <xf numFmtId="49" fontId="2" fillId="0" borderId="15" xfId="0" applyNumberFormat="1" applyFont="1" applyBorder="1" applyAlignment="1">
      <alignment horizontal="left" wrapText="1" indent="1"/>
    </xf>
    <xf numFmtId="49" fontId="2" fillId="0" borderId="7" xfId="0" applyNumberFormat="1" applyFont="1" applyBorder="1" applyAlignment="1">
      <alignment horizontal="left" indent="2"/>
    </xf>
    <xf numFmtId="49" fontId="3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 applyProtection="1">
      <protection hidden="1"/>
    </xf>
    <xf numFmtId="43" fontId="2" fillId="0" borderId="8" xfId="0" applyNumberFormat="1" applyFont="1" applyBorder="1" applyAlignment="1" applyProtection="1">
      <protection hidden="1"/>
    </xf>
    <xf numFmtId="43" fontId="2" fillId="0" borderId="13" xfId="0" applyNumberFormat="1" applyFont="1" applyBorder="1" applyAlignment="1" applyProtection="1">
      <protection hidden="1"/>
    </xf>
    <xf numFmtId="0" fontId="2" fillId="0" borderId="11" xfId="0" applyFont="1" applyBorder="1" applyAlignment="1" applyProtection="1">
      <alignment horizontal="center"/>
      <protection hidden="1"/>
    </xf>
    <xf numFmtId="49" fontId="2" fillId="0" borderId="11" xfId="0" applyNumberFormat="1" applyFont="1" applyBorder="1" applyAlignment="1" applyProtection="1">
      <alignment horizontal="center"/>
      <protection hidden="1"/>
    </xf>
    <xf numFmtId="49" fontId="2" fillId="0" borderId="3" xfId="0" applyNumberFormat="1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9" fontId="2" fillId="0" borderId="11" xfId="0" applyNumberFormat="1" applyFont="1" applyBorder="1" applyAlignment="1">
      <alignment horizontal="left" indent="1"/>
    </xf>
    <xf numFmtId="43" fontId="2" fillId="0" borderId="12" xfId="0" applyNumberFormat="1" applyFont="1" applyBorder="1" applyAlignment="1" applyProtection="1">
      <protection hidden="1"/>
    </xf>
    <xf numFmtId="0" fontId="2" fillId="0" borderId="7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wrapText="1" indent="1"/>
    </xf>
    <xf numFmtId="0" fontId="2" fillId="0" borderId="15" xfId="0" applyFont="1" applyBorder="1" applyAlignment="1">
      <alignment horizontal="left" vertical="top" indent="1"/>
    </xf>
    <xf numFmtId="49" fontId="2" fillId="0" borderId="7" xfId="0" applyNumberFormat="1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left" indent="1"/>
      <protection hidden="1"/>
    </xf>
    <xf numFmtId="49" fontId="2" fillId="0" borderId="15" xfId="0" applyNumberFormat="1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>
      <alignment horizontal="left" indent="3"/>
    </xf>
    <xf numFmtId="0" fontId="2" fillId="0" borderId="10" xfId="0" applyFont="1" applyBorder="1"/>
    <xf numFmtId="4" fontId="2" fillId="0" borderId="3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2" fillId="0" borderId="12" xfId="0" applyNumberFormat="1" applyFont="1" applyBorder="1"/>
    <xf numFmtId="4" fontId="2" fillId="0" borderId="0" xfId="0" applyNumberFormat="1" applyFont="1"/>
    <xf numFmtId="0" fontId="4" fillId="0" borderId="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left" wrapText="1" indent="1"/>
    </xf>
    <xf numFmtId="0" fontId="3" fillId="0" borderId="11" xfId="0" applyFont="1" applyBorder="1" applyAlignment="1" applyProtection="1">
      <alignment horizontal="center"/>
      <protection hidden="1"/>
    </xf>
    <xf numFmtId="49" fontId="3" fillId="0" borderId="3" xfId="0" applyNumberFormat="1" applyFont="1" applyBorder="1" applyAlignment="1">
      <alignment horizontal="center"/>
    </xf>
    <xf numFmtId="0" fontId="0" fillId="0" borderId="13" xfId="0" applyBorder="1"/>
    <xf numFmtId="0" fontId="4" fillId="0" borderId="11" xfId="0" applyFont="1" applyBorder="1" applyAlignment="1">
      <alignment horizontal="left" vertical="top" wrapText="1"/>
    </xf>
    <xf numFmtId="1" fontId="3" fillId="0" borderId="10" xfId="0" applyNumberFormat="1" applyFont="1" applyBorder="1" applyAlignment="1" applyProtection="1">
      <alignment horizontal="left"/>
      <protection locked="0" hidden="1"/>
    </xf>
    <xf numFmtId="0" fontId="2" fillId="0" borderId="11" xfId="0" applyFont="1" applyBorder="1" applyAlignment="1">
      <alignment horizontal="left" vertical="top" wrapText="1" indent="1"/>
    </xf>
    <xf numFmtId="1" fontId="2" fillId="0" borderId="5" xfId="0" applyNumberFormat="1" applyFont="1" applyBorder="1" applyAlignment="1" applyProtection="1">
      <alignment horizontal="center"/>
      <protection locked="0" hidden="1"/>
    </xf>
    <xf numFmtId="1" fontId="2" fillId="0" borderId="5" xfId="0" applyNumberFormat="1" applyFont="1" applyBorder="1" applyAlignment="1" applyProtection="1">
      <alignment horizontal="center"/>
      <protection hidden="1"/>
    </xf>
    <xf numFmtId="49" fontId="2" fillId="0" borderId="7" xfId="0" applyNumberFormat="1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39" fontId="2" fillId="0" borderId="8" xfId="0" applyNumberFormat="1" applyFont="1" applyFill="1" applyBorder="1" applyAlignment="1" applyProtection="1">
      <alignment horizontal="right"/>
      <protection hidden="1"/>
    </xf>
    <xf numFmtId="1" fontId="2" fillId="0" borderId="14" xfId="0" applyNumberFormat="1" applyFont="1" applyFill="1" applyBorder="1" applyAlignment="1" applyProtection="1">
      <alignment horizontal="center"/>
      <protection locked="0" hidden="1"/>
    </xf>
    <xf numFmtId="49" fontId="2" fillId="0" borderId="15" xfId="0" applyNumberFormat="1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>
      <alignment horizontal="left" wrapText="1" indent="1"/>
    </xf>
    <xf numFmtId="49" fontId="2" fillId="0" borderId="5" xfId="0" applyNumberFormat="1" applyFont="1" applyBorder="1" applyAlignment="1">
      <alignment horizontal="left" indent="1"/>
    </xf>
    <xf numFmtId="49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39" fontId="2" fillId="0" borderId="5" xfId="0" applyNumberFormat="1" applyFont="1" applyBorder="1" applyAlignment="1" applyProtection="1">
      <alignment horizontal="right"/>
      <protection hidden="1"/>
    </xf>
    <xf numFmtId="4" fontId="2" fillId="0" borderId="0" xfId="0" applyNumberFormat="1" applyFont="1" applyBorder="1" applyAlignment="1">
      <alignment horizontal="right"/>
    </xf>
    <xf numFmtId="43" fontId="2" fillId="0" borderId="5" xfId="0" applyNumberFormat="1" applyFont="1" applyBorder="1" applyProtection="1">
      <protection hidden="1"/>
    </xf>
    <xf numFmtId="0" fontId="3" fillId="0" borderId="11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indent="1"/>
    </xf>
    <xf numFmtId="0" fontId="4" fillId="0" borderId="11" xfId="0" applyFont="1" applyBorder="1"/>
    <xf numFmtId="0" fontId="2" fillId="0" borderId="7" xfId="0" applyFont="1" applyFill="1" applyBorder="1" applyAlignment="1" applyProtection="1">
      <alignment horizontal="center"/>
      <protection hidden="1"/>
    </xf>
    <xf numFmtId="49" fontId="2" fillId="0" borderId="7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Border="1" applyAlignment="1">
      <alignment horizontal="left" indent="1"/>
    </xf>
    <xf numFmtId="49" fontId="2" fillId="0" borderId="0" xfId="0" applyNumberFormat="1" applyFont="1" applyBorder="1" applyAlignment="1" applyProtection="1">
      <protection hidden="1"/>
    </xf>
    <xf numFmtId="49" fontId="7" fillId="0" borderId="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12" xfId="0" applyFont="1" applyBorder="1"/>
    <xf numFmtId="49" fontId="2" fillId="0" borderId="11" xfId="0" applyNumberFormat="1" applyFont="1" applyBorder="1"/>
    <xf numFmtId="0" fontId="2" fillId="0" borderId="6" xfId="0" applyFont="1" applyFill="1" applyBorder="1"/>
    <xf numFmtId="49" fontId="2" fillId="0" borderId="15" xfId="0" applyNumberFormat="1" applyFont="1" applyBorder="1" applyAlignment="1">
      <alignment horizontal="left" indent="3"/>
    </xf>
    <xf numFmtId="49" fontId="2" fillId="0" borderId="15" xfId="0" applyNumberFormat="1" applyFont="1" applyFill="1" applyBorder="1" applyAlignment="1">
      <alignment horizontal="left" indent="3"/>
    </xf>
    <xf numFmtId="49" fontId="2" fillId="0" borderId="7" xfId="0" applyNumberFormat="1" applyFont="1" applyBorder="1" applyAlignment="1">
      <alignment horizontal="left" indent="3"/>
    </xf>
    <xf numFmtId="4" fontId="2" fillId="0" borderId="7" xfId="0" applyNumberFormat="1" applyFont="1" applyFill="1" applyBorder="1" applyAlignment="1" applyProtection="1">
      <alignment horizontal="right"/>
      <protection hidden="1"/>
    </xf>
    <xf numFmtId="4" fontId="2" fillId="0" borderId="7" xfId="0" applyNumberFormat="1" applyFont="1" applyBorder="1" applyAlignment="1" applyProtection="1">
      <alignment horizontal="right"/>
      <protection hidden="1"/>
    </xf>
    <xf numFmtId="4" fontId="2" fillId="0" borderId="11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" fontId="2" fillId="0" borderId="7" xfId="0" applyNumberFormat="1" applyFont="1" applyFill="1" applyBorder="1" applyAlignment="1"/>
    <xf numFmtId="4" fontId="2" fillId="0" borderId="15" xfId="0" applyNumberFormat="1" applyFont="1" applyFill="1" applyBorder="1" applyAlignment="1" applyProtection="1">
      <protection hidden="1"/>
    </xf>
    <xf numFmtId="1" fontId="2" fillId="0" borderId="10" xfId="0" applyNumberFormat="1" applyFont="1" applyFill="1" applyBorder="1" applyAlignment="1" applyProtection="1">
      <alignment horizontal="center"/>
      <protection locked="0" hidden="1"/>
    </xf>
    <xf numFmtId="0" fontId="3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/>
    <xf numFmtId="49" fontId="4" fillId="0" borderId="11" xfId="0" applyNumberFormat="1" applyFont="1" applyFill="1" applyBorder="1" applyAlignment="1">
      <alignment horizontal="left"/>
    </xf>
    <xf numFmtId="4" fontId="2" fillId="0" borderId="7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39" fontId="2" fillId="0" borderId="13" xfId="0" applyNumberFormat="1" applyFont="1" applyFill="1" applyBorder="1" applyAlignment="1" applyProtection="1">
      <alignment horizontal="right"/>
      <protection hidden="1"/>
    </xf>
    <xf numFmtId="1" fontId="2" fillId="0" borderId="2" xfId="0" applyNumberFormat="1" applyFont="1" applyFill="1" applyBorder="1" applyAlignment="1" applyProtection="1">
      <alignment horizontal="center"/>
      <protection locked="0" hidden="1"/>
    </xf>
    <xf numFmtId="4" fontId="2" fillId="0" borderId="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 applyProtection="1">
      <protection locked="0" hidden="1"/>
    </xf>
    <xf numFmtId="39" fontId="2" fillId="0" borderId="12" xfId="0" applyNumberFormat="1" applyFont="1" applyFill="1" applyBorder="1" applyAlignment="1" applyProtection="1">
      <alignment horizontal="right"/>
      <protection hidden="1"/>
    </xf>
    <xf numFmtId="4" fontId="2" fillId="0" borderId="7" xfId="0" applyNumberFormat="1" applyFont="1" applyFill="1" applyBorder="1" applyAlignment="1" applyProtection="1">
      <protection hidden="1"/>
    </xf>
    <xf numFmtId="49" fontId="3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43" fontId="2" fillId="0" borderId="12" xfId="0" applyNumberFormat="1" applyFont="1" applyFill="1" applyBorder="1" applyProtection="1">
      <protection hidden="1"/>
    </xf>
    <xf numFmtId="49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1" fontId="4" fillId="0" borderId="10" xfId="0" applyNumberFormat="1" applyFont="1" applyFill="1" applyBorder="1" applyAlignment="1" applyProtection="1">
      <alignment horizontal="center"/>
      <protection locked="0" hidden="1"/>
    </xf>
    <xf numFmtId="49" fontId="4" fillId="0" borderId="11" xfId="0" applyNumberFormat="1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/>
    <xf numFmtId="1" fontId="2" fillId="0" borderId="10" xfId="0" applyNumberFormat="1" applyFont="1" applyFill="1" applyBorder="1" applyAlignment="1" applyProtection="1">
      <alignment horizontal="center"/>
      <protection hidden="1"/>
    </xf>
    <xf numFmtId="39" fontId="2" fillId="0" borderId="4" xfId="0" applyNumberFormat="1" applyFont="1" applyBorder="1" applyAlignment="1" applyProtection="1">
      <alignment horizontal="center"/>
      <protection hidden="1"/>
    </xf>
    <xf numFmtId="0" fontId="3" fillId="0" borderId="11" xfId="0" applyFont="1" applyFill="1" applyBorder="1" applyAlignment="1">
      <alignment horizontal="center" wrapText="1"/>
    </xf>
    <xf numFmtId="39" fontId="2" fillId="0" borderId="0" xfId="0" applyNumberFormat="1" applyFont="1" applyBorder="1" applyAlignment="1" applyProtection="1">
      <protection hidden="1"/>
    </xf>
    <xf numFmtId="0" fontId="0" fillId="0" borderId="7" xfId="0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 wrapText="1" indent="1"/>
    </xf>
    <xf numFmtId="0" fontId="0" fillId="0" borderId="15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3" fillId="0" borderId="3" xfId="0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0" fillId="0" borderId="15" xfId="0" applyFill="1" applyBorder="1" applyAlignment="1">
      <alignment horizontal="left" indent="1"/>
    </xf>
    <xf numFmtId="0" fontId="0" fillId="0" borderId="15" xfId="0" applyFill="1" applyBorder="1" applyAlignment="1">
      <alignment horizontal="center"/>
    </xf>
    <xf numFmtId="0" fontId="0" fillId="0" borderId="7" xfId="0" applyBorder="1"/>
    <xf numFmtId="0" fontId="0" fillId="0" borderId="15" xfId="0" applyFill="1" applyBorder="1"/>
    <xf numFmtId="0" fontId="0" fillId="0" borderId="0" xfId="0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 indent="1"/>
    </xf>
    <xf numFmtId="49" fontId="0" fillId="0" borderId="0" xfId="0" applyNumberFormat="1" applyBorder="1" applyAlignment="1">
      <alignment horizontal="center"/>
    </xf>
    <xf numFmtId="0" fontId="2" fillId="0" borderId="7" xfId="0" applyFont="1" applyFill="1" applyBorder="1" applyAlignment="1">
      <alignment horizontal="left" vertical="top" wrapText="1" indent="1"/>
    </xf>
    <xf numFmtId="1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left" indent="1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9" xfId="0" applyNumberFormat="1" applyFont="1" applyBorder="1" applyAlignment="1" applyProtection="1">
      <protection hidden="1"/>
    </xf>
    <xf numFmtId="4" fontId="2" fillId="0" borderId="16" xfId="0" applyNumberFormat="1" applyFont="1" applyBorder="1" applyProtection="1">
      <protection hidden="1"/>
    </xf>
    <xf numFmtId="0" fontId="0" fillId="0" borderId="14" xfId="0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 hidden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4" xfId="0" applyFont="1" applyBorder="1" applyProtection="1">
      <protection hidden="1"/>
    </xf>
    <xf numFmtId="0" fontId="2" fillId="0" borderId="7" xfId="0" applyFont="1" applyBorder="1" applyAlignment="1">
      <alignment horizontal="left" vertical="top" indent="1"/>
    </xf>
    <xf numFmtId="4" fontId="2" fillId="0" borderId="0" xfId="0" applyNumberFormat="1" applyFont="1" applyBorder="1" applyAlignment="1">
      <alignment horizontal="center"/>
    </xf>
    <xf numFmtId="1" fontId="2" fillId="0" borderId="9" xfId="0" applyNumberFormat="1" applyFont="1" applyBorder="1" applyAlignment="1" applyProtection="1">
      <alignment horizontal="center"/>
      <protection locked="0"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3" fillId="0" borderId="11" xfId="0" applyFont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15" xfId="0" applyNumberFormat="1" applyFont="1" applyFill="1" applyBorder="1"/>
    <xf numFmtId="4" fontId="2" fillId="0" borderId="15" xfId="0" applyNumberFormat="1" applyFont="1" applyFill="1" applyBorder="1" applyAlignment="1" applyProtection="1">
      <alignment horizontal="right"/>
      <protection hidden="1"/>
    </xf>
    <xf numFmtId="4" fontId="2" fillId="0" borderId="15" xfId="0" applyNumberFormat="1" applyFont="1" applyFill="1" applyBorder="1" applyAlignment="1"/>
    <xf numFmtId="0" fontId="0" fillId="0" borderId="0" xfId="0" applyFill="1"/>
    <xf numFmtId="0" fontId="0" fillId="0" borderId="0" xfId="0" applyFill="1" applyBorder="1"/>
    <xf numFmtId="4" fontId="2" fillId="0" borderId="5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7" fillId="0" borderId="15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/>
    <xf numFmtId="49" fontId="2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2" fillId="0" borderId="7" xfId="0" applyNumberFormat="1" applyFont="1" applyFill="1" applyBorder="1" applyAlignment="1">
      <alignment horizontal="left" wrapText="1" indent="1"/>
    </xf>
    <xf numFmtId="0" fontId="3" fillId="0" borderId="11" xfId="0" applyFont="1" applyBorder="1" applyAlignment="1">
      <alignment horizontal="left" wrapText="1" indent="1"/>
    </xf>
    <xf numFmtId="4" fontId="2" fillId="0" borderId="0" xfId="0" applyNumberFormat="1" applyFont="1" applyFill="1" applyBorder="1"/>
    <xf numFmtId="0" fontId="10" fillId="0" borderId="0" xfId="0" applyFont="1"/>
    <xf numFmtId="0" fontId="11" fillId="0" borderId="0" xfId="0" applyFont="1"/>
    <xf numFmtId="0" fontId="0" fillId="0" borderId="3" xfId="0" applyFill="1" applyBorder="1" applyAlignment="1">
      <alignment horizontal="left" indent="1"/>
    </xf>
    <xf numFmtId="0" fontId="3" fillId="0" borderId="10" xfId="0" applyFont="1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5" xfId="0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 indent="1"/>
    </xf>
    <xf numFmtId="49" fontId="2" fillId="0" borderId="12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12" xfId="0" applyNumberFormat="1" applyFont="1" applyBorder="1" applyAlignment="1" applyProtection="1">
      <alignment horizontal="center"/>
      <protection hidden="1"/>
    </xf>
    <xf numFmtId="4" fontId="0" fillId="0" borderId="7" xfId="0" applyNumberFormat="1" applyBorder="1"/>
    <xf numFmtId="4" fontId="0" fillId="0" borderId="11" xfId="0" applyNumberFormat="1" applyBorder="1"/>
    <xf numFmtId="49" fontId="0" fillId="0" borderId="3" xfId="0" applyNumberFormat="1" applyBorder="1"/>
    <xf numFmtId="49" fontId="0" fillId="0" borderId="0" xfId="0" applyNumberFormat="1"/>
    <xf numFmtId="49" fontId="0" fillId="0" borderId="11" xfId="0" applyNumberFormat="1" applyBorder="1"/>
    <xf numFmtId="49" fontId="0" fillId="0" borderId="12" xfId="0" applyNumberFormat="1" applyBorder="1"/>
    <xf numFmtId="49" fontId="0" fillId="0" borderId="8" xfId="0" applyNumberFormat="1" applyBorder="1"/>
    <xf numFmtId="49" fontId="0" fillId="0" borderId="0" xfId="0" applyNumberFormat="1" applyBorder="1"/>
    <xf numFmtId="49" fontId="0" fillId="0" borderId="8" xfId="0" applyNumberFormat="1" applyBorder="1" applyAlignment="1">
      <alignment horizontal="center"/>
    </xf>
    <xf numFmtId="49" fontId="0" fillId="0" borderId="7" xfId="0" applyNumberFormat="1" applyBorder="1"/>
    <xf numFmtId="49" fontId="4" fillId="0" borderId="11" xfId="0" applyNumberFormat="1" applyFont="1" applyBorder="1" applyAlignment="1"/>
    <xf numFmtId="4" fontId="2" fillId="0" borderId="3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0" fillId="0" borderId="3" xfId="0" applyNumberFormat="1" applyBorder="1"/>
    <xf numFmtId="4" fontId="0" fillId="0" borderId="0" xfId="0" applyNumberFormat="1" applyBorder="1"/>
    <xf numFmtId="4" fontId="2" fillId="0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/>
    <xf numFmtId="0" fontId="2" fillId="0" borderId="11" xfId="0" applyFont="1" applyBorder="1" applyAlignment="1"/>
    <xf numFmtId="49" fontId="2" fillId="0" borderId="11" xfId="0" applyNumberFormat="1" applyFont="1" applyBorder="1" applyAlignment="1"/>
    <xf numFmtId="1" fontId="2" fillId="0" borderId="10" xfId="0" applyNumberFormat="1" applyFont="1" applyBorder="1" applyAlignment="1" applyProtection="1">
      <protection hidden="1"/>
    </xf>
    <xf numFmtId="4" fontId="2" fillId="0" borderId="11" xfId="0" applyNumberFormat="1" applyFont="1" applyBorder="1" applyAlignment="1"/>
    <xf numFmtId="39" fontId="2" fillId="0" borderId="12" xfId="0" applyNumberFormat="1" applyFont="1" applyBorder="1" applyAlignment="1" applyProtection="1">
      <protection hidden="1"/>
    </xf>
    <xf numFmtId="49" fontId="12" fillId="0" borderId="7" xfId="0" applyNumberFormat="1" applyFont="1" applyBorder="1" applyAlignment="1">
      <alignment horizontal="left" wrapText="1" indent="1"/>
    </xf>
    <xf numFmtId="49" fontId="2" fillId="0" borderId="3" xfId="0" applyNumberFormat="1" applyFont="1" applyBorder="1" applyAlignment="1">
      <alignment horizontal="left" wrapText="1" indent="1"/>
    </xf>
    <xf numFmtId="1" fontId="2" fillId="0" borderId="9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4" fontId="0" fillId="0" borderId="15" xfId="0" applyNumberFormat="1" applyBorder="1"/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indent="2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/>
    <xf numFmtId="0" fontId="3" fillId="0" borderId="15" xfId="0" applyFont="1" applyBorder="1"/>
    <xf numFmtId="0" fontId="3" fillId="0" borderId="7" xfId="0" applyFont="1" applyBorder="1"/>
    <xf numFmtId="0" fontId="2" fillId="0" borderId="9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0" fontId="2" fillId="0" borderId="5" xfId="0" applyFont="1" applyFill="1" applyBorder="1" applyAlignment="1">
      <alignment horizontal="center"/>
    </xf>
    <xf numFmtId="0" fontId="0" fillId="0" borderId="11" xfId="0" applyFill="1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9" fontId="2" fillId="0" borderId="7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2" xfId="0" applyFill="1" applyBorder="1"/>
    <xf numFmtId="49" fontId="3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/>
    <xf numFmtId="49" fontId="3" fillId="0" borderId="6" xfId="0" applyNumberFormat="1" applyFont="1" applyFill="1" applyBorder="1" applyAlignment="1">
      <alignment horizontal="left"/>
    </xf>
    <xf numFmtId="49" fontId="0" fillId="0" borderId="8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" fontId="2" fillId="0" borderId="0" xfId="0" applyNumberFormat="1" applyFont="1" applyBorder="1" applyAlignment="1" applyProtection="1">
      <alignment horizontal="right"/>
      <protection hidden="1"/>
    </xf>
    <xf numFmtId="4" fontId="2" fillId="0" borderId="4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/>
    <xf numFmtId="4" fontId="2" fillId="0" borderId="13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right"/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4" fontId="2" fillId="0" borderId="13" xfId="0" applyNumberFormat="1" applyFont="1" applyBorder="1"/>
    <xf numFmtId="0" fontId="2" fillId="0" borderId="12" xfId="0" applyFont="1" applyBorder="1" applyAlignment="1" applyProtection="1">
      <alignment horizontal="center"/>
      <protection hidden="1"/>
    </xf>
    <xf numFmtId="4" fontId="2" fillId="0" borderId="4" xfId="0" applyNumberFormat="1" applyFont="1" applyBorder="1" applyAlignment="1">
      <alignment horizontal="right"/>
    </xf>
    <xf numFmtId="2" fontId="2" fillId="0" borderId="8" xfId="0" applyNumberFormat="1" applyFont="1" applyBorder="1" applyAlignment="1" applyProtection="1">
      <protection hidden="1"/>
    </xf>
    <xf numFmtId="0" fontId="2" fillId="0" borderId="13" xfId="0" applyFont="1" applyBorder="1" applyAlignment="1" applyProtection="1">
      <protection hidden="1"/>
    </xf>
    <xf numFmtId="4" fontId="2" fillId="0" borderId="13" xfId="0" applyNumberFormat="1" applyFont="1" applyFill="1" applyBorder="1"/>
    <xf numFmtId="1" fontId="3" fillId="0" borderId="10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 hidden="1"/>
    </xf>
    <xf numFmtId="1" fontId="2" fillId="0" borderId="5" xfId="0" applyNumberFormat="1" applyFont="1" applyFill="1" applyBorder="1" applyAlignment="1" applyProtection="1">
      <alignment horizontal="center"/>
      <protection locked="0" hidden="1"/>
    </xf>
    <xf numFmtId="49" fontId="2" fillId="0" borderId="5" xfId="0" applyNumberFormat="1" applyFont="1" applyFill="1" applyBorder="1" applyAlignment="1">
      <alignment horizontal="left" indent="1"/>
    </xf>
    <xf numFmtId="49" fontId="2" fillId="0" borderId="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>
      <alignment horizontal="left"/>
    </xf>
    <xf numFmtId="1" fontId="3" fillId="0" borderId="0" xfId="0" applyNumberFormat="1" applyFont="1" applyBorder="1" applyAlignment="1" applyProtection="1">
      <alignment horizontal="left"/>
      <protection locked="0" hidden="1"/>
    </xf>
    <xf numFmtId="0" fontId="0" fillId="0" borderId="11" xfId="0" applyFill="1" applyBorder="1"/>
    <xf numFmtId="1" fontId="2" fillId="0" borderId="16" xfId="0" applyNumberFormat="1" applyFont="1" applyFill="1" applyBorder="1" applyAlignment="1" applyProtection="1">
      <alignment horizontal="center"/>
      <protection hidden="1"/>
    </xf>
    <xf numFmtId="0" fontId="2" fillId="0" borderId="15" xfId="0" quotePrefix="1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49" fontId="2" fillId="0" borderId="13" xfId="0" applyNumberFormat="1" applyFont="1" applyBorder="1" applyAlignment="1">
      <alignment horizontal="left" indent="1"/>
    </xf>
    <xf numFmtId="49" fontId="2" fillId="0" borderId="8" xfId="0" applyNumberFormat="1" applyFont="1" applyBorder="1" applyAlignment="1">
      <alignment horizontal="left" indent="1"/>
    </xf>
    <xf numFmtId="0" fontId="2" fillId="0" borderId="9" xfId="0" applyFont="1" applyFill="1" applyBorder="1"/>
    <xf numFmtId="0" fontId="15" fillId="0" borderId="0" xfId="0" applyFont="1" applyAlignment="1">
      <alignment horizontal="left" indent="15"/>
    </xf>
    <xf numFmtId="0" fontId="16" fillId="0" borderId="0" xfId="0" applyFont="1" applyAlignment="1">
      <alignment horizontal="left" indent="15"/>
    </xf>
    <xf numFmtId="0" fontId="0" fillId="0" borderId="0" xfId="0" applyAlignment="1">
      <alignment horizontal="left" indent="15"/>
    </xf>
    <xf numFmtId="0" fontId="0" fillId="0" borderId="0" xfId="0" applyAlignment="1">
      <alignment horizontal="left" indent="2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19" fillId="0" borderId="0" xfId="0" applyFont="1" applyAlignment="1">
      <alignment horizontal="center"/>
    </xf>
    <xf numFmtId="0" fontId="0" fillId="0" borderId="7" xfId="0" applyFill="1" applyBorder="1" applyAlignment="1">
      <alignment horizontal="left" indent="1"/>
    </xf>
    <xf numFmtId="0" fontId="22" fillId="0" borderId="7" xfId="0" applyFont="1" applyFill="1" applyBorder="1" applyAlignment="1" applyProtection="1">
      <alignment horizontal="center"/>
    </xf>
    <xf numFmtId="0" fontId="22" fillId="0" borderId="15" xfId="0" applyFont="1" applyFill="1" applyBorder="1" applyAlignment="1" applyProtection="1">
      <alignment horizontal="center"/>
    </xf>
    <xf numFmtId="49" fontId="2" fillId="0" borderId="11" xfId="0" applyNumberFormat="1" applyFont="1" applyFill="1" applyBorder="1"/>
    <xf numFmtId="0" fontId="3" fillId="0" borderId="7" xfId="0" applyFont="1" applyFill="1" applyBorder="1"/>
    <xf numFmtId="49" fontId="2" fillId="0" borderId="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9" fillId="0" borderId="0" xfId="0" applyFont="1" applyFill="1"/>
    <xf numFmtId="0" fontId="2" fillId="0" borderId="7" xfId="0" applyFont="1" applyFill="1" applyBorder="1"/>
    <xf numFmtId="0" fontId="0" fillId="0" borderId="7" xfId="0" applyFill="1" applyBorder="1"/>
    <xf numFmtId="0" fontId="2" fillId="0" borderId="3" xfId="0" applyFont="1" applyFill="1" applyBorder="1"/>
    <xf numFmtId="49" fontId="2" fillId="0" borderId="3" xfId="0" applyNumberFormat="1" applyFont="1" applyFill="1" applyBorder="1"/>
    <xf numFmtId="4" fontId="2" fillId="0" borderId="3" xfId="0" applyNumberFormat="1" applyFont="1" applyFill="1" applyBorder="1"/>
    <xf numFmtId="0" fontId="2" fillId="0" borderId="4" xfId="0" applyFont="1" applyFill="1" applyBorder="1"/>
    <xf numFmtId="49" fontId="3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left" wrapText="1" indent="1"/>
    </xf>
    <xf numFmtId="1" fontId="2" fillId="0" borderId="16" xfId="0" applyNumberFormat="1" applyFont="1" applyBorder="1" applyAlignment="1" applyProtection="1">
      <alignment horizontal="center"/>
      <protection hidden="1"/>
    </xf>
    <xf numFmtId="4" fontId="0" fillId="0" borderId="15" xfId="0" applyNumberFormat="1" applyBorder="1" applyAlignment="1">
      <alignment horizontal="right"/>
    </xf>
    <xf numFmtId="49" fontId="3" fillId="0" borderId="7" xfId="0" applyNumberFormat="1" applyFont="1" applyBorder="1" applyAlignment="1">
      <alignment horizontal="left" indent="1"/>
    </xf>
    <xf numFmtId="0" fontId="3" fillId="0" borderId="15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5" xfId="2" applyFont="1" applyBorder="1" applyAlignment="1">
      <alignment horizontal="center" wrapText="1"/>
    </xf>
    <xf numFmtId="0" fontId="2" fillId="0" borderId="15" xfId="2" applyFont="1" applyBorder="1" applyAlignment="1">
      <alignment horizontal="left" wrapText="1" indent="1"/>
    </xf>
    <xf numFmtId="0" fontId="2" fillId="0" borderId="7" xfId="2" applyFont="1" applyBorder="1" applyAlignment="1">
      <alignment horizontal="left" wrapText="1" indent="1"/>
    </xf>
    <xf numFmtId="49" fontId="0" fillId="0" borderId="0" xfId="0" applyNumberFormat="1" applyFill="1" applyBorder="1" applyAlignment="1">
      <alignment horizontal="center"/>
    </xf>
    <xf numFmtId="0" fontId="2" fillId="0" borderId="7" xfId="0" applyFont="1" applyBorder="1" applyAlignment="1" applyProtection="1">
      <alignment horizontal="right"/>
      <protection hidden="1"/>
    </xf>
    <xf numFmtId="0" fontId="2" fillId="0" borderId="15" xfId="0" applyFont="1" applyBorder="1" applyAlignment="1" applyProtection="1">
      <alignment horizontal="right"/>
      <protection hidden="1"/>
    </xf>
    <xf numFmtId="4" fontId="2" fillId="0" borderId="1" xfId="2" applyNumberFormat="1" applyFont="1" applyBorder="1" applyAlignment="1">
      <alignment wrapText="1"/>
    </xf>
    <xf numFmtId="4" fontId="2" fillId="0" borderId="18" xfId="2" applyNumberFormat="1" applyFont="1" applyBorder="1" applyAlignment="1">
      <alignment wrapText="1"/>
    </xf>
    <xf numFmtId="4" fontId="2" fillId="0" borderId="15" xfId="2" applyNumberFormat="1" applyFont="1" applyBorder="1" applyAlignment="1">
      <alignment wrapText="1"/>
    </xf>
    <xf numFmtId="4" fontId="2" fillId="0" borderId="7" xfId="2" applyNumberFormat="1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0" fillId="0" borderId="11" xfId="0" applyNumberFormat="1" applyFill="1" applyBorder="1"/>
    <xf numFmtId="0" fontId="21" fillId="0" borderId="7" xfId="0" applyFont="1" applyBorder="1" applyAlignment="1">
      <alignment horizontal="center"/>
    </xf>
    <xf numFmtId="49" fontId="1" fillId="0" borderId="11" xfId="3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" fontId="2" fillId="0" borderId="7" xfId="0" applyNumberFormat="1" applyFont="1" applyBorder="1" applyAlignment="1"/>
    <xf numFmtId="0" fontId="2" fillId="0" borderId="15" xfId="0" applyFont="1" applyBorder="1" applyAlignment="1" applyProtection="1">
      <protection hidden="1"/>
    </xf>
    <xf numFmtId="49" fontId="2" fillId="0" borderId="7" xfId="0" applyNumberFormat="1" applyFont="1" applyBorder="1"/>
    <xf numFmtId="49" fontId="7" fillId="0" borderId="0" xfId="0" applyNumberFormat="1" applyFont="1" applyAlignment="1">
      <alignment horizontal="center"/>
    </xf>
    <xf numFmtId="49" fontId="2" fillId="0" borderId="1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 applyProtection="1">
      <protection hidden="1"/>
    </xf>
    <xf numFmtId="40" fontId="7" fillId="0" borderId="7" xfId="0" applyNumberFormat="1" applyFont="1" applyFill="1" applyBorder="1"/>
    <xf numFmtId="40" fontId="7" fillId="0" borderId="15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left" indent="1"/>
    </xf>
    <xf numFmtId="4" fontId="2" fillId="0" borderId="14" xfId="0" applyNumberFormat="1" applyFont="1" applyFill="1" applyBorder="1" applyAlignment="1">
      <alignment horizontal="right"/>
    </xf>
    <xf numFmtId="49" fontId="0" fillId="0" borderId="15" xfId="0" applyNumberFormat="1" applyBorder="1"/>
    <xf numFmtId="49" fontId="24" fillId="0" borderId="9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20" fillId="0" borderId="0" xfId="0" applyNumberFormat="1" applyFont="1"/>
    <xf numFmtId="49" fontId="0" fillId="0" borderId="9" xfId="0" applyNumberFormat="1" applyBorder="1"/>
    <xf numFmtId="0" fontId="0" fillId="0" borderId="0" xfId="0" applyAlignment="1">
      <alignment horizontal="left" indent="1"/>
    </xf>
    <xf numFmtId="49" fontId="2" fillId="0" borderId="5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/>
    <xf numFmtId="4" fontId="2" fillId="0" borderId="0" xfId="0" applyNumberFormat="1" applyFont="1" applyBorder="1" applyAlignment="1"/>
    <xf numFmtId="4" fontId="2" fillId="0" borderId="11" xfId="0" applyNumberFormat="1" applyFont="1" applyFill="1" applyBorder="1" applyAlignment="1"/>
    <xf numFmtId="4" fontId="2" fillId="0" borderId="15" xfId="0" applyNumberFormat="1" applyFont="1" applyBorder="1" applyAlignment="1"/>
    <xf numFmtId="4" fontId="2" fillId="0" borderId="5" xfId="0" applyNumberFormat="1" applyFont="1" applyFill="1" applyBorder="1" applyAlignment="1"/>
    <xf numFmtId="4" fontId="2" fillId="0" borderId="0" xfId="0" applyNumberFormat="1" applyFont="1" applyFill="1" applyBorder="1" applyAlignment="1"/>
    <xf numFmtId="4" fontId="2" fillId="0" borderId="11" xfId="0" applyNumberFormat="1" applyFont="1" applyFill="1" applyBorder="1" applyAlignment="1" applyProtection="1">
      <protection hidden="1"/>
    </xf>
    <xf numFmtId="4" fontId="4" fillId="0" borderId="11" xfId="0" applyNumberFormat="1" applyFont="1" applyFill="1" applyBorder="1" applyAlignment="1" applyProtection="1">
      <protection hidden="1"/>
    </xf>
    <xf numFmtId="4" fontId="2" fillId="0" borderId="0" xfId="0" applyNumberFormat="1" applyFont="1" applyAlignment="1"/>
    <xf numFmtId="4" fontId="2" fillId="0" borderId="11" xfId="0" applyNumberFormat="1" applyFont="1" applyBorder="1" applyAlignment="1" applyProtection="1">
      <protection hidden="1"/>
    </xf>
    <xf numFmtId="4" fontId="2" fillId="0" borderId="12" xfId="0" applyNumberFormat="1" applyFont="1" applyBorder="1" applyAlignment="1"/>
    <xf numFmtId="4" fontId="2" fillId="0" borderId="8" xfId="0" applyNumberFormat="1" applyFont="1" applyFill="1" applyBorder="1" applyAlignment="1"/>
    <xf numFmtId="4" fontId="2" fillId="0" borderId="13" xfId="0" applyNumberFormat="1" applyFont="1" applyFill="1" applyBorder="1" applyAlignment="1"/>
    <xf numFmtId="4" fontId="2" fillId="0" borderId="13" xfId="0" applyNumberFormat="1" applyFont="1" applyBorder="1" applyAlignment="1"/>
    <xf numFmtId="49" fontId="5" fillId="0" borderId="0" xfId="0" applyNumberFormat="1" applyFont="1" applyBorder="1" applyAlignment="1">
      <alignment horizontal="left" indent="1"/>
    </xf>
    <xf numFmtId="49" fontId="5" fillId="0" borderId="5" xfId="0" applyNumberFormat="1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5" xfId="0" applyFont="1" applyFill="1" applyBorder="1" applyAlignment="1">
      <alignment horizontal="left" vertical="top" wrapText="1" indent="2"/>
    </xf>
    <xf numFmtId="0" fontId="4" fillId="0" borderId="11" xfId="0" applyFont="1" applyBorder="1" applyAlignment="1">
      <alignment horizontal="left" vertical="center" wrapText="1"/>
    </xf>
    <xf numFmtId="49" fontId="25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2" xfId="0" applyNumberFormat="1" applyFont="1" applyBorder="1" applyAlignment="1" applyProtection="1">
      <protection hidden="1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2" fillId="0" borderId="9" xfId="0" applyNumberFormat="1" applyFont="1" applyBorder="1" applyProtection="1">
      <protection hidden="1"/>
    </xf>
    <xf numFmtId="4" fontId="2" fillId="0" borderId="12" xfId="0" applyNumberFormat="1" applyFont="1" applyBorder="1" applyAlignment="1" applyProtection="1">
      <alignment horizontal="right"/>
      <protection hidden="1"/>
    </xf>
    <xf numFmtId="4" fontId="2" fillId="0" borderId="12" xfId="0" applyNumberFormat="1" applyFont="1" applyBorder="1" applyProtection="1">
      <protection hidden="1"/>
    </xf>
    <xf numFmtId="4" fontId="2" fillId="0" borderId="13" xfId="0" applyNumberFormat="1" applyFont="1" applyBorder="1" applyProtection="1">
      <protection hidden="1"/>
    </xf>
    <xf numFmtId="4" fontId="2" fillId="0" borderId="12" xfId="0" applyNumberFormat="1" applyFont="1" applyBorder="1" applyAlignment="1" applyProtection="1">
      <protection hidden="1"/>
    </xf>
    <xf numFmtId="4" fontId="2" fillId="0" borderId="4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4" fontId="2" fillId="0" borderId="13" xfId="0" applyNumberFormat="1" applyFont="1" applyBorder="1" applyAlignment="1" applyProtection="1">
      <protection hidden="1"/>
    </xf>
    <xf numFmtId="4" fontId="0" fillId="0" borderId="4" xfId="0" applyNumberFormat="1" applyFill="1" applyBorder="1" applyAlignment="1"/>
    <xf numFmtId="4" fontId="0" fillId="0" borderId="12" xfId="0" applyNumberFormat="1" applyFill="1" applyBorder="1" applyAlignment="1"/>
    <xf numFmtId="4" fontId="0" fillId="0" borderId="8" xfId="0" applyNumberFormat="1" applyFill="1" applyBorder="1" applyAlignment="1"/>
    <xf numFmtId="0" fontId="0" fillId="0" borderId="4" xfId="0" applyBorder="1" applyAlignment="1"/>
    <xf numFmtId="0" fontId="0" fillId="0" borderId="12" xfId="0" applyBorder="1" applyAlignment="1"/>
    <xf numFmtId="0" fontId="0" fillId="0" borderId="8" xfId="0" applyBorder="1" applyAlignment="1"/>
    <xf numFmtId="4" fontId="0" fillId="0" borderId="4" xfId="0" applyNumberFormat="1" applyBorder="1" applyAlignment="1"/>
    <xf numFmtId="4" fontId="0" fillId="0" borderId="12" xfId="0" applyNumberFormat="1" applyBorder="1" applyAlignment="1"/>
    <xf numFmtId="4" fontId="0" fillId="0" borderId="8" xfId="0" applyNumberFormat="1" applyBorder="1" applyAlignment="1"/>
    <xf numFmtId="4" fontId="2" fillId="0" borderId="4" xfId="0" applyNumberFormat="1" applyFont="1" applyBorder="1" applyAlignment="1"/>
    <xf numFmtId="4" fontId="2" fillId="0" borderId="8" xfId="0" applyNumberFormat="1" applyFont="1" applyBorder="1" applyAlignment="1"/>
    <xf numFmtId="4" fontId="2" fillId="0" borderId="8" xfId="0" applyNumberFormat="1" applyFont="1" applyBorder="1" applyAlignment="1" applyProtection="1">
      <protection hidden="1"/>
    </xf>
    <xf numFmtId="4" fontId="2" fillId="0" borderId="4" xfId="0" applyNumberFormat="1" applyFont="1" applyBorder="1" applyAlignment="1" applyProtection="1">
      <protection hidden="1"/>
    </xf>
    <xf numFmtId="4" fontId="2" fillId="0" borderId="5" xfId="0" applyNumberFormat="1" applyFont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4" fontId="2" fillId="0" borderId="8" xfId="0" applyNumberFormat="1" applyFont="1" applyBorder="1" applyProtection="1">
      <protection hidden="1"/>
    </xf>
    <xf numFmtId="4" fontId="2" fillId="0" borderId="13" xfId="0" applyNumberFormat="1" applyFont="1" applyFill="1" applyBorder="1" applyAlignment="1" applyProtection="1">
      <protection hidden="1"/>
    </xf>
    <xf numFmtId="4" fontId="2" fillId="0" borderId="8" xfId="0" applyNumberFormat="1" applyFont="1" applyFill="1" applyBorder="1" applyAlignment="1" applyProtection="1">
      <protection hidden="1"/>
    </xf>
    <xf numFmtId="4" fontId="0" fillId="0" borderId="12" xfId="0" applyNumberFormat="1" applyBorder="1"/>
    <xf numFmtId="4" fontId="0" fillId="0" borderId="0" xfId="0" applyNumberFormat="1"/>
    <xf numFmtId="4" fontId="0" fillId="0" borderId="13" xfId="0" applyNumberFormat="1" applyBorder="1"/>
    <xf numFmtId="4" fontId="2" fillId="0" borderId="4" xfId="0" applyNumberFormat="1" applyFont="1" applyBorder="1" applyAlignment="1" applyProtection="1">
      <alignment horizontal="right"/>
      <protection hidden="1"/>
    </xf>
    <xf numFmtId="4" fontId="2" fillId="0" borderId="4" xfId="0" applyNumberFormat="1" applyFont="1" applyBorder="1" applyProtection="1">
      <protection hidden="1"/>
    </xf>
    <xf numFmtId="4" fontId="0" fillId="0" borderId="8" xfId="0" applyNumberFormat="1" applyBorder="1"/>
    <xf numFmtId="4" fontId="0" fillId="0" borderId="4" xfId="0" applyNumberFormat="1" applyBorder="1"/>
    <xf numFmtId="4" fontId="2" fillId="0" borderId="16" xfId="0" applyNumberFormat="1" applyFont="1" applyBorder="1" applyAlignment="1" applyProtection="1">
      <protection hidden="1"/>
    </xf>
    <xf numFmtId="4" fontId="2" fillId="0" borderId="5" xfId="0" applyNumberFormat="1" applyFont="1" applyBorder="1" applyAlignment="1" applyProtection="1">
      <alignment horizontal="right"/>
      <protection hidden="1"/>
    </xf>
    <xf numFmtId="4" fontId="0" fillId="0" borderId="0" xfId="0" applyNumberFormat="1" applyFill="1" applyBorder="1"/>
    <xf numFmtId="4" fontId="2" fillId="0" borderId="8" xfId="0" applyNumberFormat="1" applyFont="1" applyFill="1" applyBorder="1" applyAlignment="1" applyProtection="1">
      <alignment horizontal="right"/>
      <protection hidden="1"/>
    </xf>
    <xf numFmtId="4" fontId="0" fillId="0" borderId="5" xfId="0" applyNumberFormat="1" applyBorder="1"/>
    <xf numFmtId="4" fontId="2" fillId="0" borderId="12" xfId="0" applyNumberFormat="1" applyFont="1" applyFill="1" applyBorder="1" applyAlignment="1" applyProtection="1">
      <alignment horizontal="right"/>
      <protection hidden="1"/>
    </xf>
    <xf numFmtId="0" fontId="0" fillId="0" borderId="14" xfId="0" applyFill="1" applyBorder="1" applyAlignment="1">
      <alignment horizontal="center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12" xfId="0" applyNumberFormat="1" applyFont="1" applyFill="1" applyBorder="1" applyProtection="1">
      <protection hidden="1"/>
    </xf>
    <xf numFmtId="4" fontId="2" fillId="0" borderId="0" xfId="0" applyNumberFormat="1" applyFont="1" applyFill="1" applyBorder="1" applyProtection="1">
      <protection hidden="1"/>
    </xf>
    <xf numFmtId="4" fontId="2" fillId="0" borderId="13" xfId="0" applyNumberFormat="1" applyFont="1" applyFill="1" applyBorder="1" applyAlignment="1" applyProtection="1">
      <alignment horizontal="right"/>
      <protection hidden="1"/>
    </xf>
    <xf numFmtId="4" fontId="2" fillId="0" borderId="5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2" fillId="0" borderId="12" xfId="0" applyNumberFormat="1" applyFont="1" applyFill="1" applyBorder="1" applyAlignment="1" applyProtection="1">
      <alignment horizontal="center"/>
      <protection hidden="1"/>
    </xf>
    <xf numFmtId="4" fontId="4" fillId="0" borderId="12" xfId="0" applyNumberFormat="1" applyFont="1" applyFill="1" applyBorder="1" applyProtection="1">
      <protection hidden="1"/>
    </xf>
    <xf numFmtId="4" fontId="2" fillId="0" borderId="4" xfId="0" applyNumberFormat="1" applyFont="1" applyFill="1" applyBorder="1" applyAlignment="1" applyProtection="1">
      <alignment horizontal="right"/>
      <protection hidden="1"/>
    </xf>
    <xf numFmtId="4" fontId="2" fillId="0" borderId="12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49" fontId="2" fillId="0" borderId="4" xfId="0" applyNumberFormat="1" applyFont="1" applyBorder="1" applyAlignment="1"/>
    <xf numFmtId="49" fontId="2" fillId="0" borderId="8" xfId="0" applyNumberFormat="1" applyFont="1" applyBorder="1" applyAlignment="1"/>
    <xf numFmtId="0" fontId="3" fillId="0" borderId="9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1" fontId="2" fillId="0" borderId="9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/>
    <xf numFmtId="1" fontId="2" fillId="2" borderId="2" xfId="0" applyNumberFormat="1" applyFont="1" applyFill="1" applyBorder="1" applyAlignment="1" applyProtection="1">
      <alignment horizontal="center"/>
      <protection locked="0" hidden="1"/>
    </xf>
    <xf numFmtId="1" fontId="2" fillId="2" borderId="6" xfId="0" applyNumberFormat="1" applyFont="1" applyFill="1" applyBorder="1" applyAlignment="1" applyProtection="1">
      <alignment horizontal="center"/>
      <protection locked="0" hidden="1"/>
    </xf>
    <xf numFmtId="1" fontId="2" fillId="2" borderId="10" xfId="0" applyNumberFormat="1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/>
    <xf numFmtId="1" fontId="2" fillId="2" borderId="14" xfId="0" applyNumberFormat="1" applyFont="1" applyFill="1" applyBorder="1" applyAlignment="1" applyProtection="1">
      <alignment horizontal="center"/>
      <protection locked="0" hidden="1"/>
    </xf>
    <xf numFmtId="1" fontId="2" fillId="2" borderId="14" xfId="0" applyNumberFormat="1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1" fontId="2" fillId="2" borderId="10" xfId="0" applyNumberFormat="1" applyFont="1" applyFill="1" applyBorder="1" applyAlignment="1" applyProtection="1">
      <alignment horizontal="center"/>
      <protection hidden="1"/>
    </xf>
    <xf numFmtId="1" fontId="2" fillId="2" borderId="2" xfId="0" applyNumberFormat="1" applyFont="1" applyFill="1" applyBorder="1" applyAlignment="1" applyProtection="1">
      <alignment horizontal="center"/>
      <protection hidden="1"/>
    </xf>
    <xf numFmtId="1" fontId="2" fillId="2" borderId="6" xfId="0" applyNumberFormat="1" applyFont="1" applyFill="1" applyBorder="1" applyAlignment="1" applyProtection="1">
      <alignment horizontal="center"/>
      <protection hidden="1"/>
    </xf>
    <xf numFmtId="1" fontId="2" fillId="2" borderId="15" xfId="0" applyNumberFormat="1" applyFont="1" applyFill="1" applyBorder="1" applyAlignment="1" applyProtection="1">
      <alignment horizontal="center"/>
      <protection locked="0" hidden="1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0" xfId="0" applyFont="1" applyFill="1" applyBorder="1" applyAlignment="1"/>
    <xf numFmtId="0" fontId="3" fillId="0" borderId="10" xfId="0" applyFont="1" applyFill="1" applyBorder="1" applyAlignment="1"/>
    <xf numFmtId="0" fontId="3" fillId="0" borderId="5" xfId="0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2" borderId="5" xfId="0" applyFont="1" applyFill="1" applyBorder="1" applyAlignment="1"/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2" fillId="2" borderId="2" xfId="0" applyNumberFormat="1" applyFont="1" applyFill="1" applyBorder="1" applyAlignment="1" applyProtection="1">
      <protection hidden="1"/>
    </xf>
    <xf numFmtId="0" fontId="0" fillId="2" borderId="14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8" xfId="0" applyNumberFormat="1" applyFont="1" applyFill="1" applyBorder="1" applyAlignment="1" applyProtection="1">
      <alignment horizontal="center"/>
      <protection locked="0" hidden="1"/>
    </xf>
    <xf numFmtId="1" fontId="2" fillId="2" borderId="12" xfId="0" applyNumberFormat="1" applyFont="1" applyFill="1" applyBorder="1" applyAlignment="1" applyProtection="1">
      <alignment horizontal="center"/>
      <protection locked="0" hidden="1"/>
    </xf>
    <xf numFmtId="1" fontId="2" fillId="2" borderId="7" xfId="0" applyNumberFormat="1" applyFont="1" applyFill="1" applyBorder="1" applyAlignment="1" applyProtection="1">
      <alignment horizontal="center"/>
      <protection hidden="1"/>
    </xf>
    <xf numFmtId="1" fontId="2" fillId="2" borderId="10" xfId="0" applyNumberFormat="1" applyFont="1" applyFill="1" applyBorder="1" applyAlignment="1" applyProtection="1">
      <protection hidden="1"/>
    </xf>
    <xf numFmtId="1" fontId="3" fillId="0" borderId="0" xfId="0" applyNumberFormat="1" applyFont="1" applyBorder="1" applyAlignment="1" applyProtection="1">
      <protection locked="0" hidden="1"/>
    </xf>
    <xf numFmtId="1" fontId="3" fillId="0" borderId="10" xfId="0" applyNumberFormat="1" applyFont="1" applyBorder="1" applyAlignment="1" applyProtection="1">
      <protection locked="0" hidden="1"/>
    </xf>
    <xf numFmtId="1" fontId="3" fillId="0" borderId="9" xfId="0" applyNumberFormat="1" applyFont="1" applyBorder="1" applyAlignment="1" applyProtection="1">
      <protection locked="0" hidden="1"/>
    </xf>
    <xf numFmtId="1" fontId="3" fillId="0" borderId="6" xfId="0" applyNumberFormat="1" applyFont="1" applyBorder="1" applyAlignment="1" applyProtection="1">
      <protection locked="0" hidden="1"/>
    </xf>
    <xf numFmtId="1" fontId="3" fillId="0" borderId="5" xfId="0" applyNumberFormat="1" applyFont="1" applyBorder="1" applyAlignment="1" applyProtection="1">
      <protection locked="0" hidden="1"/>
    </xf>
    <xf numFmtId="1" fontId="3" fillId="0" borderId="2" xfId="0" applyNumberFormat="1" applyFont="1" applyBorder="1" applyAlignment="1" applyProtection="1">
      <protection locked="0" hidden="1"/>
    </xf>
    <xf numFmtId="1" fontId="3" fillId="2" borderId="0" xfId="0" applyNumberFormat="1" applyFont="1" applyFill="1" applyBorder="1" applyAlignment="1" applyProtection="1">
      <protection locked="0" hidden="1"/>
    </xf>
    <xf numFmtId="1" fontId="2" fillId="2" borderId="7" xfId="0" applyNumberFormat="1" applyFont="1" applyFill="1" applyBorder="1" applyAlignment="1" applyProtection="1">
      <alignment horizontal="center"/>
      <protection locked="0" hidden="1"/>
    </xf>
    <xf numFmtId="1" fontId="3" fillId="2" borderId="5" xfId="0" applyNumberFormat="1" applyFont="1" applyFill="1" applyBorder="1" applyAlignment="1" applyProtection="1">
      <protection locked="0" hidden="1"/>
    </xf>
    <xf numFmtId="1" fontId="3" fillId="2" borderId="10" xfId="0" applyNumberFormat="1" applyFont="1" applyFill="1" applyBorder="1" applyAlignment="1" applyProtection="1">
      <alignment horizontal="center"/>
      <protection locked="0" hidden="1"/>
    </xf>
    <xf numFmtId="1" fontId="2" fillId="2" borderId="3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Alignment="1"/>
    <xf numFmtId="1" fontId="2" fillId="2" borderId="11" xfId="0" applyNumberFormat="1" applyFont="1" applyFill="1" applyBorder="1" applyAlignment="1" applyProtection="1">
      <alignment horizontal="center"/>
      <protection locked="0" hidden="1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5" xfId="0" applyNumberFormat="1" applyFont="1" applyFill="1" applyBorder="1" applyAlignment="1" applyProtection="1">
      <alignment horizontal="center"/>
      <protection hidden="1"/>
    </xf>
    <xf numFmtId="49" fontId="4" fillId="0" borderId="10" xfId="0" applyNumberFormat="1" applyFont="1" applyBorder="1" applyAlignment="1"/>
    <xf numFmtId="49" fontId="2" fillId="0" borderId="6" xfId="0" applyNumberFormat="1" applyFont="1" applyBorder="1" applyAlignment="1">
      <alignment horizontal="left" indent="1"/>
    </xf>
    <xf numFmtId="49" fontId="2" fillId="0" borderId="14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2" borderId="10" xfId="0" applyFont="1" applyFill="1" applyBorder="1" applyAlignment="1"/>
    <xf numFmtId="0" fontId="3" fillId="2" borderId="2" xfId="0" applyFont="1" applyFill="1" applyBorder="1" applyAlignment="1"/>
    <xf numFmtId="1" fontId="2" fillId="2" borderId="11" xfId="0" applyNumberFormat="1" applyFont="1" applyFill="1" applyBorder="1" applyAlignment="1" applyProtection="1">
      <alignment horizontal="center"/>
      <protection hidden="1"/>
    </xf>
    <xf numFmtId="1" fontId="3" fillId="2" borderId="10" xfId="0" applyNumberFormat="1" applyFont="1" applyFill="1" applyBorder="1" applyAlignment="1" applyProtection="1">
      <alignment horizontal="left"/>
      <protection locked="0" hidden="1"/>
    </xf>
    <xf numFmtId="0" fontId="3" fillId="2" borderId="11" xfId="0" applyFont="1" applyFill="1" applyBorder="1" applyAlignment="1"/>
    <xf numFmtId="1" fontId="2" fillId="2" borderId="3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protection locked="0" hidden="1"/>
    </xf>
    <xf numFmtId="1" fontId="3" fillId="0" borderId="10" xfId="0" applyNumberFormat="1" applyFont="1" applyFill="1" applyBorder="1" applyAlignment="1" applyProtection="1">
      <protection locked="0" hidden="1"/>
    </xf>
    <xf numFmtId="1" fontId="3" fillId="0" borderId="5" xfId="0" applyNumberFormat="1" applyFont="1" applyFill="1" applyBorder="1" applyAlignment="1" applyProtection="1">
      <protection locked="0" hidden="1"/>
    </xf>
    <xf numFmtId="1" fontId="2" fillId="2" borderId="10" xfId="0" applyNumberFormat="1" applyFont="1" applyFill="1" applyBorder="1" applyAlignment="1" applyProtection="1">
      <protection locked="0" hidden="1"/>
    </xf>
    <xf numFmtId="1" fontId="4" fillId="2" borderId="10" xfId="0" applyNumberFormat="1" applyFont="1" applyFill="1" applyBorder="1" applyAlignment="1" applyProtection="1">
      <alignment horizontal="center"/>
      <protection locked="0" hidden="1"/>
    </xf>
    <xf numFmtId="49" fontId="2" fillId="2" borderId="14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0" xfId="0" applyFont="1" applyFill="1" applyBorder="1"/>
    <xf numFmtId="1" fontId="5" fillId="2" borderId="8" xfId="0" applyNumberFormat="1" applyFont="1" applyFill="1" applyBorder="1" applyAlignment="1" applyProtection="1">
      <alignment horizontal="center"/>
      <protection locked="0" hidden="1"/>
    </xf>
    <xf numFmtId="0" fontId="3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indent="2"/>
    </xf>
    <xf numFmtId="49" fontId="2" fillId="0" borderId="14" xfId="0" applyNumberFormat="1" applyFont="1" applyBorder="1" applyAlignment="1">
      <alignment horizontal="left" indent="2"/>
    </xf>
    <xf numFmtId="1" fontId="5" fillId="2" borderId="3" xfId="0" applyNumberFormat="1" applyFont="1" applyFill="1" applyBorder="1" applyAlignment="1" applyProtection="1">
      <alignment horizontal="center"/>
      <protection locked="0" hidden="1"/>
    </xf>
    <xf numFmtId="1" fontId="5" fillId="2" borderId="7" xfId="0" applyNumberFormat="1" applyFont="1" applyFill="1" applyBorder="1" applyAlignment="1" applyProtection="1">
      <alignment horizontal="center"/>
      <protection locked="0" hidden="1"/>
    </xf>
    <xf numFmtId="49" fontId="4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 indent="3"/>
    </xf>
    <xf numFmtId="0" fontId="3" fillId="2" borderId="11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 applyProtection="1">
      <alignment horizontal="center"/>
      <protection locked="0" hidden="1"/>
    </xf>
    <xf numFmtId="49" fontId="3" fillId="0" borderId="10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3" fillId="2" borderId="3" xfId="0" applyFont="1" applyFill="1" applyBorder="1" applyAlignment="1"/>
    <xf numFmtId="0" fontId="3" fillId="0" borderId="10" xfId="0" applyFont="1" applyBorder="1" applyAlignment="1" applyProtection="1">
      <alignment horizontal="center"/>
      <protection hidden="1"/>
    </xf>
    <xf numFmtId="0" fontId="2" fillId="0" borderId="6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0" fillId="2" borderId="11" xfId="0" applyFill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49" fontId="2" fillId="0" borderId="14" xfId="0" applyNumberFormat="1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left" wrapText="1" indent="1"/>
    </xf>
    <xf numFmtId="0" fontId="2" fillId="0" borderId="6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 indent="2"/>
    </xf>
    <xf numFmtId="0" fontId="0" fillId="2" borderId="3" xfId="0" applyFill="1" applyBorder="1" applyAlignment="1">
      <alignment horizontal="center"/>
    </xf>
    <xf numFmtId="0" fontId="2" fillId="0" borderId="14" xfId="0" applyFont="1" applyBorder="1" applyAlignment="1" applyProtection="1">
      <alignment horizontal="left" indent="1"/>
      <protection hidden="1"/>
    </xf>
    <xf numFmtId="49" fontId="4" fillId="0" borderId="1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 indent="2"/>
    </xf>
    <xf numFmtId="49" fontId="2" fillId="0" borderId="6" xfId="0" applyNumberFormat="1" applyFont="1" applyBorder="1" applyAlignment="1">
      <alignment horizontal="left" indent="3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 indent="1"/>
    </xf>
    <xf numFmtId="0" fontId="3" fillId="0" borderId="10" xfId="0" applyFont="1" applyBorder="1"/>
    <xf numFmtId="0" fontId="3" fillId="2" borderId="7" xfId="0" applyFont="1" applyFill="1" applyBorder="1" applyAlignment="1">
      <alignment horizontal="left"/>
    </xf>
    <xf numFmtId="1" fontId="5" fillId="2" borderId="2" xfId="0" applyNumberFormat="1" applyFont="1" applyFill="1" applyBorder="1" applyAlignment="1" applyProtection="1">
      <alignment horizontal="center"/>
      <protection locked="0" hidden="1"/>
    </xf>
    <xf numFmtId="1" fontId="5" fillId="2" borderId="6" xfId="0" applyNumberFormat="1" applyFont="1" applyFill="1" applyBorder="1" applyAlignment="1" applyProtection="1">
      <alignment horizontal="center"/>
      <protection locked="0" hidden="1"/>
    </xf>
    <xf numFmtId="1" fontId="5" fillId="2" borderId="11" xfId="0" applyNumberFormat="1" applyFont="1" applyFill="1" applyBorder="1" applyAlignment="1" applyProtection="1">
      <alignment horizontal="center"/>
      <protection locked="0" hidden="1"/>
    </xf>
    <xf numFmtId="0" fontId="0" fillId="0" borderId="2" xfId="0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1" fontId="5" fillId="2" borderId="11" xfId="0" applyNumberFormat="1" applyFont="1" applyFill="1" applyBorder="1" applyAlignment="1" applyProtection="1">
      <alignment horizontal="center"/>
      <protection hidden="1"/>
    </xf>
    <xf numFmtId="0" fontId="0" fillId="2" borderId="11" xfId="0" applyFill="1" applyBorder="1"/>
    <xf numFmtId="0" fontId="0" fillId="2" borderId="3" xfId="0" applyFill="1" applyBorder="1"/>
    <xf numFmtId="0" fontId="0" fillId="2" borderId="7" xfId="0" applyFill="1" applyBorder="1"/>
    <xf numFmtId="49" fontId="3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left" wrapText="1" indent="1"/>
    </xf>
    <xf numFmtId="49" fontId="12" fillId="0" borderId="6" xfId="0" applyNumberFormat="1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2"/>
    </xf>
    <xf numFmtId="49" fontId="4" fillId="0" borderId="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" fontId="3" fillId="2" borderId="11" xfId="0" applyNumberFormat="1" applyFont="1" applyFill="1" applyBorder="1" applyAlignment="1" applyProtection="1">
      <protection locked="0" hidden="1"/>
    </xf>
    <xf numFmtId="1" fontId="3" fillId="2" borderId="7" xfId="0" applyNumberFormat="1" applyFont="1" applyFill="1" applyBorder="1" applyAlignment="1" applyProtection="1">
      <protection locked="0" hidden="1"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wrapText="1" indent="1"/>
    </xf>
    <xf numFmtId="0" fontId="3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1" fontId="3" fillId="2" borderId="3" xfId="0" applyNumberFormat="1" applyFont="1" applyFill="1" applyBorder="1" applyAlignment="1" applyProtection="1">
      <protection locked="0" hidden="1"/>
    </xf>
    <xf numFmtId="0" fontId="3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wrapText="1" indent="1"/>
    </xf>
    <xf numFmtId="1" fontId="3" fillId="2" borderId="11" xfId="0" applyNumberFormat="1" applyFont="1" applyFill="1" applyBorder="1" applyAlignment="1" applyProtection="1">
      <alignment horizontal="left"/>
      <protection locked="0" hidden="1"/>
    </xf>
    <xf numFmtId="0" fontId="0" fillId="0" borderId="6" xfId="0" applyBorder="1" applyAlignment="1">
      <alignment horizontal="left" wrapText="1" indent="1"/>
    </xf>
    <xf numFmtId="0" fontId="0" fillId="0" borderId="14" xfId="0" applyFill="1" applyBorder="1" applyAlignment="1">
      <alignment horizontal="left" indent="1"/>
    </xf>
    <xf numFmtId="0" fontId="5" fillId="2" borderId="11" xfId="0" applyFont="1" applyFill="1" applyBorder="1"/>
    <xf numFmtId="0" fontId="3" fillId="0" borderId="10" xfId="0" applyFont="1" applyFill="1" applyBorder="1" applyAlignment="1">
      <alignment horizontal="center" wrapText="1"/>
    </xf>
    <xf numFmtId="1" fontId="5" fillId="2" borderId="12" xfId="0" applyNumberFormat="1" applyFont="1" applyFill="1" applyBorder="1" applyAlignment="1" applyProtection="1">
      <alignment horizontal="center"/>
      <protection locked="0" hidden="1"/>
    </xf>
    <xf numFmtId="1" fontId="2" fillId="0" borderId="16" xfId="0" applyNumberFormat="1" applyFont="1" applyFill="1" applyBorder="1" applyAlignment="1" applyProtection="1">
      <alignment horizontal="center"/>
      <protection locked="0" hidden="1"/>
    </xf>
    <xf numFmtId="0" fontId="2" fillId="0" borderId="2" xfId="0" applyFont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indent="1"/>
    </xf>
    <xf numFmtId="49" fontId="2" fillId="0" borderId="6" xfId="0" applyNumberFormat="1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1" fontId="3" fillId="2" borderId="6" xfId="0" applyNumberFormat="1" applyFont="1" applyFill="1" applyBorder="1" applyAlignment="1" applyProtection="1">
      <protection locked="0" hidden="1"/>
    </xf>
    <xf numFmtId="0" fontId="4" fillId="0" borderId="10" xfId="0" applyFont="1" applyBorder="1"/>
    <xf numFmtId="0" fontId="4" fillId="0" borderId="2" xfId="0" applyFont="1" applyBorder="1" applyAlignment="1"/>
    <xf numFmtId="0" fontId="2" fillId="0" borderId="6" xfId="0" applyFont="1" applyBorder="1" applyAlignment="1"/>
    <xf numFmtId="0" fontId="3" fillId="0" borderId="6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 vertical="top" wrapText="1" indent="1"/>
    </xf>
    <xf numFmtId="1" fontId="2" fillId="0" borderId="14" xfId="0" applyNumberFormat="1" applyFont="1" applyBorder="1" applyAlignment="1" applyProtection="1">
      <alignment horizontal="left" indent="1"/>
      <protection hidden="1"/>
    </xf>
    <xf numFmtId="49" fontId="2" fillId="0" borderId="2" xfId="0" applyNumberFormat="1" applyFont="1" applyBorder="1" applyAlignment="1">
      <alignment horizontal="left" indent="3"/>
    </xf>
    <xf numFmtId="0" fontId="4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6" xfId="0" applyBorder="1" applyAlignment="1">
      <alignment horizontal="left" indent="1"/>
    </xf>
    <xf numFmtId="0" fontId="0" fillId="2" borderId="0" xfId="0" applyFill="1" applyBorder="1" applyAlignment="1">
      <alignment horizontal="center"/>
    </xf>
    <xf numFmtId="1" fontId="2" fillId="3" borderId="15" xfId="0" applyNumberFormat="1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left"/>
      <protection hidden="1"/>
    </xf>
    <xf numFmtId="49" fontId="2" fillId="0" borderId="17" xfId="0" applyNumberFormat="1" applyFont="1" applyFill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0" fontId="2" fillId="0" borderId="13" xfId="0" applyFont="1" applyBorder="1" applyProtection="1">
      <protection hidden="1"/>
    </xf>
    <xf numFmtId="0" fontId="2" fillId="0" borderId="7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39" fontId="2" fillId="0" borderId="9" xfId="0" applyNumberFormat="1" applyFont="1" applyBorder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horizontal="center"/>
      <protection locked="0" hidden="1"/>
    </xf>
    <xf numFmtId="0" fontId="30" fillId="0" borderId="11" xfId="0" applyFont="1" applyBorder="1" applyAlignment="1">
      <alignment horizontal="left" vertical="top" wrapText="1"/>
    </xf>
    <xf numFmtId="49" fontId="22" fillId="0" borderId="0" xfId="0" applyNumberFormat="1" applyFont="1" applyAlignment="1">
      <alignment horizontal="center"/>
    </xf>
    <xf numFmtId="4" fontId="2" fillId="0" borderId="7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49" fontId="3" fillId="0" borderId="11" xfId="0" applyNumberFormat="1" applyFont="1" applyFill="1" applyBorder="1" applyAlignment="1"/>
    <xf numFmtId="0" fontId="2" fillId="0" borderId="12" xfId="0" applyFont="1" applyFill="1" applyBorder="1" applyProtection="1">
      <protection hidden="1"/>
    </xf>
    <xf numFmtId="49" fontId="25" fillId="0" borderId="7" xfId="0" applyNumberFormat="1" applyFont="1" applyFill="1" applyBorder="1" applyAlignment="1">
      <alignment horizontal="center"/>
    </xf>
    <xf numFmtId="4" fontId="2" fillId="0" borderId="8" xfId="0" applyNumberFormat="1" applyFont="1" applyFill="1" applyBorder="1"/>
    <xf numFmtId="49" fontId="25" fillId="0" borderId="15" xfId="0" applyNumberFormat="1" applyFont="1" applyFill="1" applyBorder="1" applyAlignment="1">
      <alignment horizontal="center"/>
    </xf>
    <xf numFmtId="0" fontId="0" fillId="0" borderId="13" xfId="0" applyFill="1" applyBorder="1"/>
    <xf numFmtId="49" fontId="25" fillId="0" borderId="15" xfId="0" applyNumberFormat="1" applyFont="1" applyBorder="1" applyAlignment="1">
      <alignment horizontal="center"/>
    </xf>
    <xf numFmtId="1" fontId="2" fillId="0" borderId="6" xfId="0" applyNumberFormat="1" applyFont="1" applyFill="1" applyBorder="1" applyAlignment="1" applyProtection="1">
      <alignment horizontal="center"/>
      <protection locked="0" hidden="1"/>
    </xf>
    <xf numFmtId="0" fontId="2" fillId="0" borderId="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/>
    <xf numFmtId="49" fontId="4" fillId="0" borderId="10" xfId="0" applyNumberFormat="1" applyFont="1" applyFill="1" applyBorder="1" applyAlignment="1"/>
    <xf numFmtId="4" fontId="2" fillId="0" borderId="8" xfId="0" applyNumberFormat="1" applyFont="1" applyFill="1" applyBorder="1" applyProtection="1">
      <protection hidden="1"/>
    </xf>
    <xf numFmtId="0" fontId="0" fillId="0" borderId="16" xfId="0" applyFill="1" applyBorder="1"/>
    <xf numFmtId="4" fontId="2" fillId="0" borderId="13" xfId="0" applyNumberFormat="1" applyFont="1" applyFill="1" applyBorder="1" applyProtection="1">
      <protection hidden="1"/>
    </xf>
    <xf numFmtId="0" fontId="0" fillId="0" borderId="0" xfId="0" applyAlignment="1">
      <alignment horizontal="right" indent="9"/>
    </xf>
    <xf numFmtId="4" fontId="2" fillId="0" borderId="9" xfId="0" applyNumberFormat="1" applyFont="1" applyBorder="1"/>
    <xf numFmtId="4" fontId="2" fillId="0" borderId="9" xfId="0" applyNumberFormat="1" applyFont="1" applyBorder="1" applyAlignment="1" applyProtection="1">
      <alignment horizontal="right"/>
      <protection hidden="1"/>
    </xf>
    <xf numFmtId="0" fontId="3" fillId="0" borderId="9" xfId="0" applyFont="1" applyBorder="1" applyAlignment="1">
      <alignment horizontal="left" indent="1"/>
    </xf>
    <xf numFmtId="49" fontId="3" fillId="0" borderId="15" xfId="0" applyNumberFormat="1" applyFont="1" applyBorder="1" applyAlignment="1">
      <alignment horizontal="left" indent="1"/>
    </xf>
    <xf numFmtId="0" fontId="3" fillId="0" borderId="3" xfId="0" applyFont="1" applyFill="1" applyBorder="1" applyAlignment="1">
      <alignment horizontal="center" wrapText="1"/>
    </xf>
    <xf numFmtId="0" fontId="4" fillId="0" borderId="7" xfId="0" applyFont="1" applyBorder="1"/>
    <xf numFmtId="49" fontId="25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49" fontId="0" fillId="0" borderId="7" xfId="3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 applyProtection="1">
      <alignment horizontal="center"/>
      <protection locked="0" hidden="1"/>
    </xf>
    <xf numFmtId="1" fontId="2" fillId="2" borderId="9" xfId="0" applyNumberFormat="1" applyFont="1" applyFill="1" applyBorder="1" applyAlignment="1" applyProtection="1">
      <alignment horizontal="center"/>
      <protection locked="0" hidden="1"/>
    </xf>
    <xf numFmtId="0" fontId="4" fillId="0" borderId="9" xfId="0" applyFont="1" applyBorder="1"/>
    <xf numFmtId="39" fontId="2" fillId="0" borderId="9" xfId="0" applyNumberFormat="1" applyFont="1" applyBorder="1" applyAlignment="1" applyProtection="1">
      <protection hidden="1"/>
    </xf>
    <xf numFmtId="4" fontId="2" fillId="0" borderId="5" xfId="0" applyNumberFormat="1" applyFont="1" applyBorder="1" applyAlignment="1" applyProtection="1">
      <protection hidden="1"/>
    </xf>
    <xf numFmtId="49" fontId="33" fillId="0" borderId="15" xfId="0" applyNumberFormat="1" applyFont="1" applyBorder="1" applyAlignment="1">
      <alignment horizontal="center"/>
    </xf>
    <xf numFmtId="0" fontId="34" fillId="0" borderId="13" xfId="0" applyFont="1" applyBorder="1"/>
    <xf numFmtId="49" fontId="2" fillId="0" borderId="3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indent="2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indent="2"/>
    </xf>
    <xf numFmtId="4" fontId="2" fillId="0" borderId="0" xfId="0" applyNumberFormat="1" applyFont="1" applyFill="1" applyBorder="1" applyAlignment="1" applyProtection="1">
      <protection hidden="1"/>
    </xf>
    <xf numFmtId="0" fontId="2" fillId="0" borderId="15" xfId="0" applyFont="1" applyFill="1" applyBorder="1" applyAlignment="1">
      <alignment horizontal="left" indent="2"/>
    </xf>
    <xf numFmtId="0" fontId="2" fillId="0" borderId="7" xfId="0" applyFont="1" applyFill="1" applyBorder="1" applyAlignment="1">
      <alignment horizontal="left" indent="2"/>
    </xf>
    <xf numFmtId="0" fontId="0" fillId="0" borderId="0" xfId="0" applyFill="1" applyBorder="1" applyAlignment="1">
      <alignment horizontal="left" indent="1"/>
    </xf>
    <xf numFmtId="4" fontId="2" fillId="0" borderId="11" xfId="0" applyNumberFormat="1" applyFont="1" applyFill="1" applyBorder="1" applyAlignment="1" applyProtection="1">
      <alignment horizontal="right"/>
      <protection hidden="1"/>
    </xf>
    <xf numFmtId="0" fontId="3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4" borderId="11" xfId="0" applyFont="1" applyFill="1" applyBorder="1" applyAlignment="1"/>
    <xf numFmtId="1" fontId="2" fillId="4" borderId="11" xfId="0" applyNumberFormat="1" applyFont="1" applyFill="1" applyBorder="1" applyAlignment="1" applyProtection="1">
      <alignment horizontal="center"/>
      <protection locked="0" hidden="1"/>
    </xf>
    <xf numFmtId="0" fontId="2" fillId="4" borderId="7" xfId="0" applyFont="1" applyFill="1" applyBorder="1" applyAlignment="1">
      <alignment horizontal="center"/>
    </xf>
    <xf numFmtId="1" fontId="2" fillId="4" borderId="15" xfId="0" applyNumberFormat="1" applyFont="1" applyFill="1" applyBorder="1" applyAlignment="1" applyProtection="1">
      <alignment horizontal="center"/>
      <protection locked="0" hidden="1"/>
    </xf>
    <xf numFmtId="49" fontId="2" fillId="0" borderId="15" xfId="3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 indent="1"/>
    </xf>
    <xf numFmtId="49" fontId="2" fillId="0" borderId="6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7" xfId="0" applyNumberFormat="1" applyFill="1" applyBorder="1"/>
    <xf numFmtId="4" fontId="0" fillId="0" borderId="8" xfId="0" applyNumberFormat="1" applyFill="1" applyBorder="1"/>
    <xf numFmtId="0" fontId="2" fillId="5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7" xfId="0" applyNumberFormat="1" applyFont="1" applyFill="1" applyBorder="1" applyAlignment="1">
      <alignment horizontal="left" indent="1"/>
    </xf>
    <xf numFmtId="49" fontId="7" fillId="5" borderId="7" xfId="0" applyNumberFormat="1" applyFont="1" applyFill="1" applyBorder="1" applyAlignment="1">
      <alignment horizontal="center"/>
    </xf>
    <xf numFmtId="49" fontId="2" fillId="5" borderId="7" xfId="0" applyNumberFormat="1" applyFont="1" applyFill="1" applyBorder="1" applyAlignment="1">
      <alignment horizontal="center"/>
    </xf>
    <xf numFmtId="4" fontId="2" fillId="5" borderId="7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 applyProtection="1">
      <protection hidden="1"/>
    </xf>
    <xf numFmtId="0" fontId="0" fillId="5" borderId="6" xfId="0" applyFill="1" applyBorder="1" applyAlignment="1">
      <alignment horizontal="center"/>
    </xf>
    <xf numFmtId="0" fontId="2" fillId="5" borderId="7" xfId="0" applyFont="1" applyFill="1" applyBorder="1" applyAlignment="1">
      <alignment horizontal="left" indent="1"/>
    </xf>
    <xf numFmtId="4" fontId="2" fillId="5" borderId="7" xfId="0" applyNumberFormat="1" applyFont="1" applyFill="1" applyBorder="1"/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5" borderId="15" xfId="0" applyFont="1" applyFill="1" applyBorder="1" applyAlignment="1">
      <alignment horizontal="left" indent="1"/>
    </xf>
    <xf numFmtId="49" fontId="2" fillId="5" borderId="15" xfId="0" applyNumberFormat="1" applyFont="1" applyFill="1" applyBorder="1" applyAlignment="1">
      <alignment horizontal="center"/>
    </xf>
    <xf numFmtId="4" fontId="2" fillId="5" borderId="15" xfId="0" applyNumberFormat="1" applyFont="1" applyFill="1" applyBorder="1"/>
    <xf numFmtId="1" fontId="2" fillId="5" borderId="14" xfId="0" applyNumberFormat="1" applyFont="1" applyFill="1" applyBorder="1" applyAlignment="1" applyProtection="1">
      <alignment horizontal="center"/>
      <protection locked="0" hidden="1"/>
    </xf>
    <xf numFmtId="1" fontId="2" fillId="5" borderId="15" xfId="0" applyNumberFormat="1" applyFont="1" applyFill="1" applyBorder="1" applyAlignment="1" applyProtection="1">
      <alignment horizontal="center"/>
      <protection locked="0" hidden="1"/>
    </xf>
    <xf numFmtId="49" fontId="2" fillId="5" borderId="15" xfId="0" applyNumberFormat="1" applyFont="1" applyFill="1" applyBorder="1" applyAlignment="1">
      <alignment horizontal="left" indent="1"/>
    </xf>
    <xf numFmtId="0" fontId="0" fillId="5" borderId="14" xfId="0" applyFill="1" applyBorder="1" applyAlignment="1">
      <alignment horizontal="left" indent="1"/>
    </xf>
    <xf numFmtId="49" fontId="0" fillId="5" borderId="15" xfId="0" applyNumberForma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49" fontId="2" fillId="5" borderId="14" xfId="0" applyNumberFormat="1" applyFont="1" applyFill="1" applyBorder="1" applyAlignment="1">
      <alignment horizontal="left" indent="1"/>
    </xf>
    <xf numFmtId="49" fontId="2" fillId="5" borderId="15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 applyProtection="1">
      <alignment horizontal="center"/>
      <protection locked="0" hidden="1"/>
    </xf>
    <xf numFmtId="49" fontId="4" fillId="5" borderId="11" xfId="0" applyNumberFormat="1" applyFont="1" applyFill="1" applyBorder="1" applyAlignment="1"/>
    <xf numFmtId="49" fontId="2" fillId="5" borderId="11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4" fontId="2" fillId="5" borderId="11" xfId="0" applyNumberFormat="1" applyFont="1" applyFill="1" applyBorder="1"/>
    <xf numFmtId="1" fontId="2" fillId="5" borderId="7" xfId="0" applyNumberFormat="1" applyFont="1" applyFill="1" applyBorder="1" applyAlignment="1" applyProtection="1">
      <alignment horizontal="center"/>
      <protection locked="0" hidden="1"/>
    </xf>
    <xf numFmtId="49" fontId="31" fillId="5" borderId="7" xfId="3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/>
    <xf numFmtId="0" fontId="32" fillId="0" borderId="15" xfId="0" applyFont="1" applyBorder="1" applyAlignment="1">
      <alignment horizontal="left" indent="1"/>
    </xf>
    <xf numFmtId="1" fontId="2" fillId="0" borderId="13" xfId="0" applyNumberFormat="1" applyFont="1" applyBorder="1" applyAlignment="1" applyProtection="1">
      <alignment horizontal="center"/>
      <protection locked="0" hidden="1"/>
    </xf>
    <xf numFmtId="1" fontId="2" fillId="2" borderId="16" xfId="0" applyNumberFormat="1" applyFont="1" applyFill="1" applyBorder="1" applyAlignment="1" applyProtection="1">
      <alignment horizontal="center"/>
      <protection locked="0" hidden="1"/>
    </xf>
    <xf numFmtId="49" fontId="2" fillId="0" borderId="16" xfId="0" applyNumberFormat="1" applyFont="1" applyBorder="1" applyAlignment="1">
      <alignment horizontal="left" indent="2"/>
    </xf>
    <xf numFmtId="0" fontId="2" fillId="6" borderId="1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left" indent="1"/>
    </xf>
    <xf numFmtId="49" fontId="2" fillId="6" borderId="15" xfId="0" applyNumberFormat="1" applyFont="1" applyFill="1" applyBorder="1" applyAlignment="1">
      <alignment horizontal="center"/>
    </xf>
    <xf numFmtId="4" fontId="2" fillId="6" borderId="15" xfId="0" applyNumberFormat="1" applyFont="1" applyFill="1" applyBorder="1" applyAlignment="1">
      <alignment horizontal="right"/>
    </xf>
    <xf numFmtId="4" fontId="2" fillId="6" borderId="13" xfId="0" applyNumberFormat="1" applyFont="1" applyFill="1" applyBorder="1" applyAlignment="1" applyProtection="1">
      <protection hidden="1"/>
    </xf>
    <xf numFmtId="0" fontId="2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4" fontId="22" fillId="0" borderId="7" xfId="1" applyNumberFormat="1" applyFont="1" applyBorder="1" applyAlignment="1">
      <alignment horizontal="right" vertical="center"/>
    </xf>
    <xf numFmtId="0" fontId="22" fillId="0" borderId="7" xfId="0" applyFont="1" applyBorder="1" applyAlignment="1">
      <alignment horizontal="center"/>
    </xf>
    <xf numFmtId="4" fontId="22" fillId="0" borderId="7" xfId="1" applyNumberFormat="1" applyFont="1" applyFill="1" applyBorder="1" applyAlignment="1">
      <alignment horizontal="right"/>
    </xf>
    <xf numFmtId="0" fontId="22" fillId="0" borderId="14" xfId="0" applyFont="1" applyBorder="1" applyAlignment="1">
      <alignment horizontal="center"/>
    </xf>
    <xf numFmtId="4" fontId="22" fillId="0" borderId="15" xfId="1" applyNumberFormat="1" applyFont="1" applyFill="1" applyBorder="1" applyAlignment="1">
      <alignment horizontal="right"/>
    </xf>
    <xf numFmtId="39" fontId="2" fillId="0" borderId="15" xfId="1" applyNumberFormat="1" applyFont="1" applyFill="1" applyBorder="1" applyAlignment="1">
      <alignment horizontal="right"/>
    </xf>
    <xf numFmtId="43" fontId="2" fillId="0" borderId="4" xfId="0" applyNumberFormat="1" applyFont="1" applyBorder="1" applyAlignment="1" applyProtection="1">
      <alignment horizontal="right"/>
      <protection hidden="1"/>
    </xf>
    <xf numFmtId="43" fontId="2" fillId="0" borderId="12" xfId="0" applyNumberFormat="1" applyFont="1" applyBorder="1" applyAlignment="1" applyProtection="1">
      <alignment horizontal="right"/>
      <protection hidden="1"/>
    </xf>
    <xf numFmtId="43" fontId="2" fillId="0" borderId="8" xfId="0" applyNumberFormat="1" applyFont="1" applyBorder="1" applyAlignment="1" applyProtection="1">
      <alignment horizontal="right"/>
      <protection hidden="1"/>
    </xf>
    <xf numFmtId="43" fontId="2" fillId="0" borderId="0" xfId="0" applyNumberFormat="1" applyFont="1" applyBorder="1" applyAlignment="1" applyProtection="1">
      <alignment horizontal="center"/>
      <protection hidden="1"/>
    </xf>
    <xf numFmtId="0" fontId="2" fillId="0" borderId="16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/>
      <protection locked="0" hidden="1"/>
    </xf>
    <xf numFmtId="0" fontId="0" fillId="0" borderId="16" xfId="0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left" indent="1"/>
    </xf>
    <xf numFmtId="49" fontId="3" fillId="5" borderId="10" xfId="0" applyNumberFormat="1" applyFont="1" applyFill="1" applyBorder="1" applyAlignment="1">
      <alignment horizontal="center"/>
    </xf>
    <xf numFmtId="49" fontId="2" fillId="5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right"/>
    </xf>
    <xf numFmtId="49" fontId="4" fillId="5" borderId="10" xfId="0" applyNumberFormat="1" applyFont="1" applyFill="1" applyBorder="1" applyAlignment="1">
      <alignment horizontal="left"/>
    </xf>
    <xf numFmtId="0" fontId="2" fillId="5" borderId="12" xfId="0" applyFont="1" applyFill="1" applyBorder="1" applyAlignment="1">
      <alignment horizontal="center"/>
    </xf>
    <xf numFmtId="0" fontId="22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49" fontId="0" fillId="5" borderId="7" xfId="0" applyNumberFormat="1" applyFill="1" applyBorder="1" applyAlignment="1">
      <alignment horizontal="center"/>
    </xf>
    <xf numFmtId="4" fontId="22" fillId="5" borderId="7" xfId="1" applyNumberFormat="1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/>
    </xf>
    <xf numFmtId="4" fontId="22" fillId="5" borderId="7" xfId="1" applyNumberFormat="1" applyFont="1" applyFill="1" applyBorder="1" applyAlignment="1">
      <alignment horizontal="right"/>
    </xf>
    <xf numFmtId="164" fontId="0" fillId="0" borderId="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3" fillId="0" borderId="13" xfId="0" applyFont="1" applyBorder="1" applyAlignment="1"/>
    <xf numFmtId="49" fontId="3" fillId="0" borderId="14" xfId="0" applyNumberFormat="1" applyFont="1" applyBorder="1" applyAlignment="1">
      <alignment horizontal="left"/>
    </xf>
    <xf numFmtId="39" fontId="2" fillId="0" borderId="0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1" fontId="2" fillId="0" borderId="0" xfId="0" applyNumberFormat="1" applyFont="1" applyBorder="1" applyAlignment="1" applyProtection="1">
      <alignment horizontal="left"/>
      <protection hidden="1"/>
    </xf>
    <xf numFmtId="0" fontId="0" fillId="0" borderId="16" xfId="0" applyFill="1" applyBorder="1" applyAlignment="1">
      <alignment horizontal="left" indent="1"/>
    </xf>
    <xf numFmtId="49" fontId="0" fillId="0" borderId="15" xfId="0" applyNumberFormat="1" applyFill="1" applyBorder="1" applyAlignment="1">
      <alignment horizontal="left" indent="1"/>
    </xf>
    <xf numFmtId="49" fontId="2" fillId="0" borderId="16" xfId="0" applyNumberFormat="1" applyFont="1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3" fillId="0" borderId="15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2" fillId="0" borderId="0" xfId="0" applyNumberFormat="1" applyFont="1" applyBorder="1" applyAlignment="1" applyProtection="1">
      <alignment horizontal="center"/>
      <protection locked="0" hidden="1"/>
    </xf>
    <xf numFmtId="49" fontId="2" fillId="0" borderId="11" xfId="0" applyNumberFormat="1" applyFont="1" applyBorder="1" applyAlignment="1">
      <alignment horizontal="center"/>
    </xf>
    <xf numFmtId="1" fontId="2" fillId="0" borderId="9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 applyProtection="1">
      <alignment horizontal="right"/>
      <protection hidden="1"/>
    </xf>
    <xf numFmtId="4" fontId="2" fillId="0" borderId="8" xfId="0" applyNumberFormat="1" applyFont="1" applyFill="1" applyBorder="1" applyAlignment="1" applyProtection="1">
      <alignment horizontal="right"/>
      <protection hidden="1"/>
    </xf>
    <xf numFmtId="1" fontId="2" fillId="0" borderId="9" xfId="0" applyNumberFormat="1" applyFont="1" applyFill="1" applyBorder="1" applyAlignment="1" applyProtection="1">
      <alignment horizontal="center"/>
      <protection locked="0" hidden="1"/>
    </xf>
    <xf numFmtId="1" fontId="2" fillId="0" borderId="7" xfId="0" applyNumberFormat="1" applyFont="1" applyFill="1" applyBorder="1" applyAlignment="1" applyProtection="1">
      <alignment horizontal="center"/>
      <protection locked="0" hidden="1"/>
    </xf>
    <xf numFmtId="49" fontId="2" fillId="0" borderId="7" xfId="3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indent="1"/>
    </xf>
    <xf numFmtId="4" fontId="2" fillId="0" borderId="12" xfId="0" applyNumberFormat="1" applyFont="1" applyFill="1" applyBorder="1" applyAlignment="1" applyProtection="1"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locked="0" hidden="1"/>
    </xf>
    <xf numFmtId="39" fontId="2" fillId="0" borderId="12" xfId="0" applyNumberFormat="1" applyFont="1" applyBorder="1" applyAlignment="1" applyProtection="1">
      <alignment horizontal="right"/>
      <protection hidden="1"/>
    </xf>
    <xf numFmtId="39" fontId="2" fillId="0" borderId="8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/>
      <protection locked="0" hidden="1"/>
    </xf>
    <xf numFmtId="1" fontId="2" fillId="0" borderId="6" xfId="0" applyNumberFormat="1" applyFont="1" applyBorder="1" applyAlignment="1" applyProtection="1">
      <alignment horizontal="center"/>
      <protection locked="0" hidden="1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right" indent="9"/>
    </xf>
    <xf numFmtId="0" fontId="3" fillId="0" borderId="0" xfId="0" applyFont="1" applyBorder="1" applyAlignment="1">
      <alignment horizontal="left"/>
    </xf>
    <xf numFmtId="1" fontId="2" fillId="0" borderId="14" xfId="0" applyNumberFormat="1" applyFont="1" applyBorder="1" applyAlignment="1" applyProtection="1">
      <alignment horizontal="center"/>
      <protection locked="0" hidden="1"/>
    </xf>
    <xf numFmtId="4" fontId="2" fillId="0" borderId="7" xfId="0" applyNumberFormat="1" applyFont="1" applyFill="1" applyBorder="1" applyAlignment="1">
      <alignment horizontal="right"/>
    </xf>
    <xf numFmtId="0" fontId="2" fillId="0" borderId="3" xfId="0" applyFont="1" applyBorder="1"/>
    <xf numFmtId="49" fontId="2" fillId="0" borderId="3" xfId="0" applyNumberFormat="1" applyFont="1" applyBorder="1"/>
    <xf numFmtId="0" fontId="2" fillId="0" borderId="4" xfId="0" applyFont="1" applyBorder="1"/>
    <xf numFmtId="1" fontId="2" fillId="0" borderId="10" xfId="0" applyNumberFormat="1" applyFont="1" applyBorder="1" applyAlignment="1" applyProtection="1">
      <protection locked="0" hidden="1"/>
    </xf>
    <xf numFmtId="1" fontId="2" fillId="0" borderId="6" xfId="0" applyNumberFormat="1" applyFont="1" applyBorder="1" applyAlignment="1" applyProtection="1">
      <protection locked="0" hidden="1"/>
    </xf>
    <xf numFmtId="0" fontId="3" fillId="0" borderId="7" xfId="0" applyFont="1" applyBorder="1" applyAlignment="1">
      <alignment horizontal="left" indent="1"/>
    </xf>
    <xf numFmtId="1" fontId="2" fillId="0" borderId="0" xfId="0" applyNumberFormat="1" applyFont="1" applyBorder="1" applyAlignment="1" applyProtection="1">
      <alignment horizontal="center"/>
      <protection locked="0" hidden="1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" fontId="2" fillId="0" borderId="14" xfId="0" applyNumberFormat="1" applyFont="1" applyBorder="1" applyAlignment="1" applyProtection="1">
      <alignment horizontal="center"/>
      <protection locked="0" hidden="1"/>
    </xf>
    <xf numFmtId="4" fontId="2" fillId="0" borderId="8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/>
    <xf numFmtId="49" fontId="0" fillId="0" borderId="15" xfId="3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39" fontId="2" fillId="0" borderId="8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/>
      <protection locked="0" hidden="1"/>
    </xf>
    <xf numFmtId="1" fontId="2" fillId="0" borderId="6" xfId="0" applyNumberFormat="1" applyFont="1" applyBorder="1" applyAlignment="1" applyProtection="1">
      <alignment horizontal="center"/>
      <protection locked="0" hidden="1"/>
    </xf>
    <xf numFmtId="0" fontId="35" fillId="0" borderId="7" xfId="4" applyBorder="1" applyAlignment="1">
      <alignment horizontal="left" indent="1"/>
    </xf>
    <xf numFmtId="43" fontId="2" fillId="0" borderId="4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8" xfId="0" applyNumberFormat="1" applyFont="1" applyFill="1" applyBorder="1" applyAlignment="1" applyProtection="1">
      <alignment horizontal="right"/>
      <protection hidden="1"/>
    </xf>
    <xf numFmtId="49" fontId="26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 applyProtection="1">
      <alignment horizontal="center"/>
      <protection locked="0" hidden="1"/>
    </xf>
    <xf numFmtId="1" fontId="2" fillId="0" borderId="0" xfId="0" applyNumberFormat="1" applyFont="1" applyBorder="1" applyAlignment="1" applyProtection="1">
      <alignment horizontal="center"/>
      <protection locked="0" hidden="1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/>
    <xf numFmtId="1" fontId="2" fillId="0" borderId="0" xfId="0" applyNumberFormat="1" applyFont="1" applyBorder="1" applyAlignment="1" applyProtection="1">
      <alignment horizontal="center"/>
      <protection hidden="1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8" xfId="0" applyNumberFormat="1" applyFont="1" applyFill="1" applyBorder="1" applyAlignment="1" applyProtection="1">
      <alignment horizontal="right"/>
      <protection hidden="1"/>
    </xf>
    <xf numFmtId="1" fontId="2" fillId="0" borderId="0" xfId="0" applyNumberFormat="1" applyFont="1" applyBorder="1" applyAlignment="1" applyProtection="1">
      <alignment horizontal="center"/>
      <protection locked="0" hidden="1"/>
    </xf>
    <xf numFmtId="49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locked="0" hidden="1"/>
    </xf>
    <xf numFmtId="1" fontId="2" fillId="0" borderId="9" xfId="0" applyNumberFormat="1" applyFont="1" applyBorder="1" applyAlignment="1" applyProtection="1">
      <alignment horizontal="center"/>
      <protection locked="0" hidden="1"/>
    </xf>
    <xf numFmtId="39" fontId="2" fillId="0" borderId="12" xfId="0" applyNumberFormat="1" applyFont="1" applyBorder="1" applyAlignment="1" applyProtection="1">
      <alignment horizontal="right"/>
      <protection hidden="1"/>
    </xf>
    <xf numFmtId="39" fontId="2" fillId="0" borderId="8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" fontId="2" fillId="0" borderId="6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/>
    <xf numFmtId="1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locked="0" hidden="1"/>
    </xf>
    <xf numFmtId="0" fontId="0" fillId="0" borderId="0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 applyProtection="1">
      <protection locked="0" hidden="1"/>
    </xf>
    <xf numFmtId="1" fontId="3" fillId="0" borderId="10" xfId="0" applyNumberFormat="1" applyFont="1" applyBorder="1" applyAlignment="1" applyProtection="1">
      <protection locked="0" hidden="1"/>
    </xf>
    <xf numFmtId="1" fontId="3" fillId="0" borderId="10" xfId="0" applyNumberFormat="1" applyFont="1" applyBorder="1" applyAlignment="1" applyProtection="1">
      <alignment horizontal="left"/>
      <protection locked="0" hidden="1"/>
    </xf>
    <xf numFmtId="4" fontId="2" fillId="0" borderId="12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indent="9"/>
    </xf>
    <xf numFmtId="0" fontId="0" fillId="0" borderId="0" xfId="0" applyAlignment="1">
      <alignment horizontal="left" indent="9"/>
    </xf>
    <xf numFmtId="0" fontId="17" fillId="0" borderId="0" xfId="0" applyFont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 hidden="1"/>
    </xf>
    <xf numFmtId="1" fontId="2" fillId="0" borderId="9" xfId="0" applyNumberFormat="1" applyFont="1" applyBorder="1" applyAlignment="1" applyProtection="1">
      <alignment horizontal="center"/>
      <protection hidden="1"/>
    </xf>
    <xf numFmtId="43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9" fontId="3" fillId="0" borderId="10" xfId="0" applyNumberFormat="1" applyFont="1" applyBorder="1" applyAlignment="1">
      <alignment horizontal="left" wrapText="1"/>
    </xf>
    <xf numFmtId="1" fontId="2" fillId="0" borderId="5" xfId="0" applyNumberFormat="1" applyFont="1" applyBorder="1" applyAlignment="1" applyProtection="1">
      <alignment horizont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1" fontId="2" fillId="0" borderId="6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 locked="0" hidden="1"/>
    </xf>
    <xf numFmtId="1" fontId="2" fillId="0" borderId="9" xfId="0" applyNumberFormat="1" applyFont="1" applyBorder="1" applyAlignment="1" applyProtection="1">
      <alignment horizontal="center"/>
      <protection locked="0" hidden="1"/>
    </xf>
    <xf numFmtId="39" fontId="2" fillId="0" borderId="12" xfId="0" applyNumberFormat="1" applyFont="1" applyBorder="1" applyAlignment="1" applyProtection="1">
      <alignment horizontal="right"/>
      <protection hidden="1"/>
    </xf>
    <xf numFmtId="39" fontId="2" fillId="0" borderId="8" xfId="0" applyNumberFormat="1" applyFont="1" applyBorder="1" applyAlignment="1" applyProtection="1">
      <alignment horizontal="right"/>
      <protection hidden="1"/>
    </xf>
    <xf numFmtId="43" fontId="2" fillId="0" borderId="4" xfId="0" applyNumberFormat="1" applyFont="1" applyBorder="1" applyAlignment="1" applyProtection="1">
      <alignment horizontal="center"/>
      <protection hidden="1"/>
    </xf>
    <xf numFmtId="43" fontId="2" fillId="0" borderId="8" xfId="0" applyNumberFormat="1" applyFont="1" applyBorder="1" applyAlignment="1" applyProtection="1">
      <alignment horizontal="center"/>
      <protection hidden="1"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43" fontId="2" fillId="0" borderId="4" xfId="0" applyNumberFormat="1" applyFont="1" applyFill="1" applyBorder="1" applyAlignment="1" applyProtection="1">
      <alignment horizontal="center"/>
      <protection hidden="1"/>
    </xf>
    <xf numFmtId="43" fontId="2" fillId="0" borderId="8" xfId="0" applyNumberFormat="1" applyFont="1" applyFill="1" applyBorder="1" applyAlignment="1" applyProtection="1">
      <alignment horizontal="center"/>
      <protection hidden="1"/>
    </xf>
    <xf numFmtId="43" fontId="2" fillId="0" borderId="4" xfId="0" applyNumberFormat="1" applyFont="1" applyBorder="1" applyAlignment="1" applyProtection="1">
      <alignment horizontal="right"/>
      <protection hidden="1"/>
    </xf>
    <xf numFmtId="43" fontId="2" fillId="0" borderId="12" xfId="0" applyNumberFormat="1" applyFont="1" applyBorder="1" applyAlignment="1" applyProtection="1">
      <alignment horizontal="right"/>
      <protection hidden="1"/>
    </xf>
    <xf numFmtId="43" fontId="2" fillId="0" borderId="8" xfId="0" applyNumberFormat="1" applyFont="1" applyBorder="1" applyAlignment="1" applyProtection="1">
      <alignment horizontal="right"/>
      <protection hidden="1"/>
    </xf>
    <xf numFmtId="49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" fontId="2" fillId="0" borderId="6" xfId="0" applyNumberFormat="1" applyFont="1" applyBorder="1" applyAlignment="1" applyProtection="1">
      <alignment horizontal="center"/>
      <protection locked="0" hidden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/>
      <protection locked="0" hidden="1"/>
    </xf>
    <xf numFmtId="0" fontId="0" fillId="0" borderId="0" xfId="0" applyAlignment="1">
      <alignment horizontal="right" indent="9"/>
    </xf>
    <xf numFmtId="1" fontId="3" fillId="0" borderId="0" xfId="0" applyNumberFormat="1" applyFont="1" applyBorder="1" applyAlignment="1" applyProtection="1">
      <alignment horizontal="right" indent="4"/>
      <protection hidden="1"/>
    </xf>
    <xf numFmtId="4" fontId="2" fillId="0" borderId="11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4" fontId="2" fillId="0" borderId="11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3" fillId="0" borderId="0" xfId="0" applyNumberFormat="1" applyFont="1" applyBorder="1" applyAlignment="1" applyProtection="1">
      <alignment horizontal="right" indent="8"/>
      <protection hidden="1"/>
    </xf>
    <xf numFmtId="1" fontId="2" fillId="5" borderId="0" xfId="0" applyNumberFormat="1" applyFont="1" applyFill="1" applyBorder="1" applyAlignment="1" applyProtection="1">
      <alignment horizontal="center"/>
      <protection locked="0" hidden="1"/>
    </xf>
    <xf numFmtId="1" fontId="2" fillId="5" borderId="9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 applyProtection="1">
      <protection locked="0" hidden="1"/>
    </xf>
    <xf numFmtId="1" fontId="3" fillId="0" borderId="10" xfId="0" applyNumberFormat="1" applyFont="1" applyBorder="1" applyAlignment="1" applyProtection="1">
      <protection locked="0" hidden="1"/>
    </xf>
    <xf numFmtId="1" fontId="2" fillId="0" borderId="14" xfId="0" applyNumberFormat="1" applyFont="1" applyBorder="1" applyAlignment="1" applyProtection="1">
      <alignment horizontal="center"/>
      <protection locked="0" hidden="1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2" fillId="0" borderId="10" xfId="0" applyNumberFormat="1" applyFont="1" applyFill="1" applyBorder="1" applyAlignment="1" applyProtection="1">
      <alignment horizontal="center"/>
      <protection locked="0" hidden="1"/>
    </xf>
    <xf numFmtId="1" fontId="2" fillId="0" borderId="6" xfId="0" applyNumberFormat="1" applyFont="1" applyFill="1" applyBorder="1" applyAlignment="1" applyProtection="1">
      <alignment horizontal="center"/>
      <protection locked="0" hidden="1"/>
    </xf>
    <xf numFmtId="1" fontId="3" fillId="0" borderId="0" xfId="0" applyNumberFormat="1" applyFont="1" applyBorder="1" applyAlignment="1" applyProtection="1">
      <alignment horizontal="left"/>
      <protection locked="0" hidden="1"/>
    </xf>
    <xf numFmtId="1" fontId="3" fillId="0" borderId="10" xfId="0" applyNumberFormat="1" applyFont="1" applyBorder="1" applyAlignment="1" applyProtection="1">
      <alignment horizontal="left"/>
      <protection locked="0" hidden="1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" fontId="2" fillId="0" borderId="12" xfId="0" applyNumberFormat="1" applyFont="1" applyBorder="1" applyAlignment="1" applyProtection="1">
      <alignment horizontal="right"/>
      <protection hidden="1"/>
    </xf>
    <xf numFmtId="4" fontId="2" fillId="0" borderId="8" xfId="0" applyNumberFormat="1" applyFont="1" applyBorder="1" applyAlignment="1" applyProtection="1">
      <alignment horizontal="right"/>
      <protection hidden="1"/>
    </xf>
    <xf numFmtId="4" fontId="2" fillId="0" borderId="11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 applyProtection="1">
      <alignment horizontal="right"/>
      <protection hidden="1"/>
    </xf>
    <xf numFmtId="1" fontId="2" fillId="0" borderId="14" xfId="0" applyNumberFormat="1" applyFont="1" applyFill="1" applyBorder="1" applyAlignment="1" applyProtection="1">
      <alignment horizontal="center"/>
      <protection locked="0" hidden="1"/>
    </xf>
    <xf numFmtId="4" fontId="2" fillId="0" borderId="12" xfId="0" applyNumberFormat="1" applyFont="1" applyFill="1" applyBorder="1" applyAlignment="1" applyProtection="1">
      <alignment horizontal="right"/>
      <protection hidden="1"/>
    </xf>
    <xf numFmtId="4" fontId="2" fillId="0" borderId="8" xfId="0" applyNumberFormat="1" applyFont="1" applyFill="1" applyBorder="1" applyAlignment="1" applyProtection="1">
      <alignment horizontal="right"/>
      <protection hidden="1"/>
    </xf>
    <xf numFmtId="1" fontId="2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/>
    <xf numFmtId="0" fontId="0" fillId="0" borderId="10" xfId="0" applyBorder="1" applyAlignment="1"/>
  </cellXfs>
  <cellStyles count="5">
    <cellStyle name="Currency" xfId="1" builtinId="4"/>
    <cellStyle name="Hyperlink" xfId="4" builtinId="8"/>
    <cellStyle name="Normal" xfId="0" builtinId="0"/>
    <cellStyle name="Normal 2" xfId="2"/>
    <cellStyle name="Normal_5-3-07 LabKit Order Form.xls" xfId="3"/>
  </cellStyles>
  <dxfs count="85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152400</xdr:rowOff>
    </xdr:from>
    <xdr:to>
      <xdr:col>2</xdr:col>
      <xdr:colOff>209550</xdr:colOff>
      <xdr:row>11</xdr:row>
      <xdr:rowOff>38100</xdr:rowOff>
    </xdr:to>
    <xdr:pic>
      <xdr:nvPicPr>
        <xdr:cNvPr id="4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790825"/>
          <a:ext cx="904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133</xdr:row>
      <xdr:rowOff>0</xdr:rowOff>
    </xdr:from>
    <xdr:to>
      <xdr:col>3</xdr:col>
      <xdr:colOff>9525</xdr:colOff>
      <xdr:row>133</xdr:row>
      <xdr:rowOff>57150</xdr:rowOff>
    </xdr:to>
    <xdr:pic>
      <xdr:nvPicPr>
        <xdr:cNvPr id="68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31700"/>
          <a:ext cx="95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9525</xdr:colOff>
      <xdr:row>135</xdr:row>
      <xdr:rowOff>57150</xdr:rowOff>
    </xdr:to>
    <xdr:pic>
      <xdr:nvPicPr>
        <xdr:cNvPr id="68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355550"/>
          <a:ext cx="95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95250</xdr:colOff>
      <xdr:row>116</xdr:row>
      <xdr:rowOff>9525</xdr:rowOff>
    </xdr:to>
    <xdr:pic>
      <xdr:nvPicPr>
        <xdr:cNvPr id="6861" name="Picture 3" descr="pa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20599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lawjusticeedc.org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G8" sqref="G8"/>
    </sheetView>
  </sheetViews>
  <sheetFormatPr defaultRowHeight="12.75" x14ac:dyDescent="0.2"/>
  <sheetData>
    <row r="1" spans="1:13" ht="59.25" customHeight="1" x14ac:dyDescent="0.75">
      <c r="A1" s="971" t="s">
        <v>1490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</row>
    <row r="2" spans="1:13" ht="59.25" customHeight="1" x14ac:dyDescent="0.75">
      <c r="A2" s="971" t="s">
        <v>1487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</row>
    <row r="4" spans="1:13" ht="38.25" customHeight="1" x14ac:dyDescent="0.55000000000000004">
      <c r="A4" s="972" t="s">
        <v>3129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</row>
    <row r="9" spans="1:13" ht="30.75" customHeight="1" x14ac:dyDescent="0.35">
      <c r="A9" s="380" t="s">
        <v>1488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2"/>
    </row>
    <row r="10" spans="1:13" ht="20.25" x14ac:dyDescent="0.3">
      <c r="B10" s="973" t="s">
        <v>1489</v>
      </c>
      <c r="C10" s="974"/>
      <c r="D10" s="974"/>
      <c r="E10" s="974"/>
      <c r="F10" s="974"/>
      <c r="G10" s="974"/>
      <c r="H10" s="974"/>
      <c r="I10" s="974"/>
      <c r="J10" s="974"/>
      <c r="K10" s="974"/>
      <c r="L10" s="974"/>
    </row>
  </sheetData>
  <mergeCells count="4">
    <mergeCell ref="A1:L1"/>
    <mergeCell ref="A2:L2"/>
    <mergeCell ref="A4:L4"/>
    <mergeCell ref="B10:L10"/>
  </mergeCells>
  <phoneticPr fontId="8" type="noConversion"/>
  <printOptions horizontalCentered="1" verticalCentered="1"/>
  <pageMargins left="0.75" right="0.75" top="1" bottom="1" header="0.5" footer="0.5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28"/>
  <sheetViews>
    <sheetView showGridLines="0" topLeftCell="B618" zoomScale="83" zoomScaleNormal="83" workbookViewId="0">
      <selection activeCell="I652" sqref="I652"/>
    </sheetView>
  </sheetViews>
  <sheetFormatPr defaultRowHeight="12.75" x14ac:dyDescent="0.2"/>
  <cols>
    <col min="1" max="1" width="0.5703125" hidden="1" customWidth="1"/>
    <col min="2" max="2" width="8" style="217" customWidth="1"/>
    <col min="3" max="3" width="58.85546875" customWidth="1"/>
    <col min="4" max="4" width="15.85546875" customWidth="1"/>
    <col min="5" max="5" width="10.42578125" customWidth="1"/>
    <col min="6" max="6" width="7" customWidth="1"/>
    <col min="7" max="7" width="7.85546875" customWidth="1"/>
    <col min="8" max="8" width="8.85546875" style="132" customWidth="1"/>
    <col min="9" max="9" width="12.28515625" style="47" customWidth="1"/>
  </cols>
  <sheetData>
    <row r="1" spans="2:9" x14ac:dyDescent="0.2">
      <c r="B1" s="1" t="s">
        <v>0</v>
      </c>
      <c r="C1" s="2"/>
      <c r="D1" s="3"/>
      <c r="E1" s="2" t="s">
        <v>2156</v>
      </c>
      <c r="F1" s="3" t="s">
        <v>1324</v>
      </c>
      <c r="G1" s="2" t="s">
        <v>1325</v>
      </c>
      <c r="H1" s="128" t="s">
        <v>1326</v>
      </c>
      <c r="I1" s="5" t="s">
        <v>1327</v>
      </c>
    </row>
    <row r="2" spans="2:9" x14ac:dyDescent="0.2">
      <c r="B2" s="8" t="s">
        <v>1890</v>
      </c>
      <c r="C2" s="9" t="s">
        <v>533</v>
      </c>
      <c r="D2" s="10" t="s">
        <v>534</v>
      </c>
      <c r="E2" s="9" t="s">
        <v>2157</v>
      </c>
      <c r="F2" s="10" t="s">
        <v>535</v>
      </c>
      <c r="G2" s="9" t="s">
        <v>536</v>
      </c>
      <c r="H2" s="129" t="s">
        <v>537</v>
      </c>
      <c r="I2" s="12" t="s">
        <v>537</v>
      </c>
    </row>
    <row r="3" spans="2:9" s="27" customFormat="1" ht="15" customHeight="1" x14ac:dyDescent="0.2">
      <c r="B3" s="78"/>
      <c r="C3" s="107" t="s">
        <v>2763</v>
      </c>
      <c r="D3" s="42"/>
      <c r="E3" s="111"/>
      <c r="F3" s="42"/>
      <c r="G3" s="111"/>
      <c r="H3" s="302"/>
      <c r="I3" s="44"/>
    </row>
    <row r="4" spans="2:9" s="27" customFormat="1" ht="13.5" customHeight="1" x14ac:dyDescent="0.2">
      <c r="B4" s="1037" t="s">
        <v>318</v>
      </c>
      <c r="C4" s="1038"/>
      <c r="D4" s="60"/>
      <c r="E4" s="60"/>
      <c r="F4" s="170"/>
      <c r="G4" s="60"/>
      <c r="H4" s="183"/>
      <c r="I4" s="169"/>
    </row>
    <row r="5" spans="2:9" s="19" customFormat="1" x14ac:dyDescent="0.2">
      <c r="B5" s="16"/>
      <c r="C5" s="102" t="s">
        <v>2764</v>
      </c>
      <c r="D5" s="23"/>
      <c r="E5" s="24"/>
      <c r="F5" s="23"/>
      <c r="G5" s="24"/>
      <c r="H5" s="177"/>
      <c r="I5" s="27"/>
    </row>
    <row r="6" spans="2:9" s="19" customFormat="1" x14ac:dyDescent="0.2">
      <c r="B6" s="474"/>
      <c r="C6" s="104" t="s">
        <v>1036</v>
      </c>
      <c r="D6" s="23" t="s">
        <v>153</v>
      </c>
      <c r="E6" s="9">
        <v>2005</v>
      </c>
      <c r="F6" s="10" t="s">
        <v>178</v>
      </c>
      <c r="G6" s="9">
        <v>2023</v>
      </c>
      <c r="H6" s="147">
        <v>81.33</v>
      </c>
      <c r="I6" s="148" t="str">
        <f>IF(B6&gt;=1,SUM(B6*H6),"")</f>
        <v/>
      </c>
    </row>
    <row r="7" spans="2:9" s="19" customFormat="1" x14ac:dyDescent="0.2">
      <c r="B7" s="232"/>
      <c r="C7" s="99" t="s">
        <v>317</v>
      </c>
      <c r="D7" s="38" t="s">
        <v>154</v>
      </c>
      <c r="E7" s="9">
        <v>2008</v>
      </c>
      <c r="F7" s="10" t="s">
        <v>178</v>
      </c>
      <c r="G7" s="9">
        <v>2023</v>
      </c>
      <c r="H7" s="186">
        <v>82.98</v>
      </c>
      <c r="I7" s="187"/>
    </row>
    <row r="8" spans="2:9" s="27" customFormat="1" ht="13.5" customHeight="1" x14ac:dyDescent="0.2">
      <c r="B8" s="1037" t="s">
        <v>2907</v>
      </c>
      <c r="C8" s="1038"/>
      <c r="D8" s="60"/>
      <c r="E8" s="60"/>
      <c r="F8" s="170"/>
      <c r="G8" s="60"/>
      <c r="H8" s="183"/>
      <c r="I8" s="169"/>
    </row>
    <row r="9" spans="2:9" s="19" customFormat="1" x14ac:dyDescent="0.2">
      <c r="B9" s="16"/>
      <c r="C9" s="102" t="s">
        <v>2908</v>
      </c>
      <c r="D9" s="23"/>
      <c r="E9" s="24"/>
      <c r="F9" s="23"/>
      <c r="G9" s="24"/>
      <c r="H9" s="177"/>
      <c r="I9" s="27"/>
    </row>
    <row r="10" spans="2:9" s="19" customFormat="1" x14ac:dyDescent="0.2">
      <c r="B10" s="474"/>
      <c r="C10" s="104" t="s">
        <v>1036</v>
      </c>
      <c r="D10" s="23" t="s">
        <v>2909</v>
      </c>
      <c r="E10" s="9">
        <v>2018</v>
      </c>
      <c r="F10" s="10" t="s">
        <v>178</v>
      </c>
      <c r="G10" s="9">
        <v>2023</v>
      </c>
      <c r="H10" s="147">
        <v>105</v>
      </c>
      <c r="I10" s="148" t="str">
        <f>IF(B10&gt;=1,SUM(B10*H10),"")</f>
        <v/>
      </c>
    </row>
    <row r="11" spans="2:9" s="27" customFormat="1" ht="13.5" customHeight="1" x14ac:dyDescent="0.2">
      <c r="B11" s="1037" t="s">
        <v>318</v>
      </c>
      <c r="C11" s="1038"/>
      <c r="D11" s="60"/>
      <c r="E11" s="60"/>
      <c r="F11" s="170"/>
      <c r="G11" s="60"/>
      <c r="H11" s="183"/>
      <c r="I11" s="169"/>
    </row>
    <row r="12" spans="2:9" s="19" customFormat="1" x14ac:dyDescent="0.2">
      <c r="B12" s="16"/>
      <c r="C12" s="102" t="s">
        <v>2765</v>
      </c>
      <c r="D12" s="23"/>
      <c r="E12" s="24"/>
      <c r="F12" s="23"/>
      <c r="G12" s="24"/>
      <c r="H12" s="177"/>
      <c r="I12" s="27"/>
    </row>
    <row r="13" spans="2:9" s="19" customFormat="1" x14ac:dyDescent="0.2">
      <c r="B13" s="474"/>
      <c r="C13" s="104" t="s">
        <v>1036</v>
      </c>
      <c r="D13" s="23" t="s">
        <v>2766</v>
      </c>
      <c r="E13" s="9">
        <v>2017</v>
      </c>
      <c r="F13" s="10" t="s">
        <v>669</v>
      </c>
      <c r="G13" s="9">
        <v>2023</v>
      </c>
      <c r="H13" s="147">
        <v>186.91</v>
      </c>
      <c r="I13" s="148" t="str">
        <f>IF(B13&gt;=1,SUM(B13*H13),"")</f>
        <v/>
      </c>
    </row>
    <row r="14" spans="2:9" s="19" customFormat="1" x14ac:dyDescent="0.2">
      <c r="B14" s="78"/>
      <c r="C14" s="107" t="s">
        <v>2768</v>
      </c>
      <c r="D14" s="113"/>
      <c r="E14" s="111"/>
      <c r="F14" s="42"/>
      <c r="G14" s="111"/>
      <c r="H14" s="302"/>
      <c r="I14" s="44"/>
    </row>
    <row r="15" spans="2:9" s="19" customFormat="1" x14ac:dyDescent="0.2">
      <c r="B15" s="1037" t="s">
        <v>2770</v>
      </c>
      <c r="C15" s="1038"/>
      <c r="D15" s="60"/>
      <c r="E15" s="60"/>
      <c r="F15" s="170"/>
      <c r="G15" s="60"/>
      <c r="H15" s="183"/>
      <c r="I15" s="169"/>
    </row>
    <row r="16" spans="2:9" s="19" customFormat="1" x14ac:dyDescent="0.2">
      <c r="B16" s="16"/>
      <c r="C16" s="102" t="s">
        <v>2767</v>
      </c>
      <c r="D16" s="23"/>
      <c r="E16" s="24"/>
      <c r="F16" s="23"/>
      <c r="G16" s="24"/>
      <c r="H16" s="177"/>
      <c r="I16" s="27"/>
    </row>
    <row r="17" spans="2:9" s="19" customFormat="1" x14ac:dyDescent="0.2">
      <c r="B17" s="474"/>
      <c r="C17" s="104" t="s">
        <v>1036</v>
      </c>
      <c r="D17" s="23" t="s">
        <v>2769</v>
      </c>
      <c r="E17" s="9">
        <v>2017</v>
      </c>
      <c r="F17" s="10" t="s">
        <v>669</v>
      </c>
      <c r="G17" s="9">
        <v>2023</v>
      </c>
      <c r="H17" s="147">
        <v>18.95</v>
      </c>
      <c r="I17" s="148" t="str">
        <f>IF(B17&gt;=1,SUM(B17*H17),"")</f>
        <v/>
      </c>
    </row>
    <row r="18" spans="2:9" s="19" customFormat="1" x14ac:dyDescent="0.2">
      <c r="B18" s="78"/>
      <c r="C18" s="107" t="s">
        <v>2789</v>
      </c>
      <c r="D18" s="113"/>
      <c r="E18" s="111"/>
      <c r="F18" s="42"/>
      <c r="G18" s="111"/>
      <c r="H18" s="302"/>
      <c r="I18" s="44"/>
    </row>
    <row r="19" spans="2:9" s="19" customFormat="1" x14ac:dyDescent="0.2">
      <c r="B19" s="1037" t="s">
        <v>2790</v>
      </c>
      <c r="C19" s="1038"/>
      <c r="D19" s="60"/>
      <c r="E19" s="60"/>
      <c r="F19" s="170"/>
      <c r="G19" s="60"/>
      <c r="H19" s="183"/>
      <c r="I19" s="169"/>
    </row>
    <row r="20" spans="2:9" s="19" customFormat="1" x14ac:dyDescent="0.2">
      <c r="B20" s="16"/>
      <c r="C20" s="102" t="s">
        <v>2791</v>
      </c>
      <c r="D20" s="23"/>
      <c r="E20" s="24"/>
      <c r="F20" s="23"/>
      <c r="G20" s="24"/>
      <c r="H20" s="177"/>
      <c r="I20" s="27"/>
    </row>
    <row r="21" spans="2:9" s="19" customFormat="1" x14ac:dyDescent="0.2">
      <c r="B21" s="474"/>
      <c r="C21" s="104" t="s">
        <v>1036</v>
      </c>
      <c r="D21" s="23" t="s">
        <v>2792</v>
      </c>
      <c r="E21" s="9">
        <v>2017</v>
      </c>
      <c r="F21" s="10" t="s">
        <v>669</v>
      </c>
      <c r="G21" s="9">
        <v>2023</v>
      </c>
      <c r="H21" s="147">
        <v>33.99</v>
      </c>
      <c r="I21" s="148" t="str">
        <f>IF(B21&gt;=1,SUM(B21*H21),"")</f>
        <v/>
      </c>
    </row>
    <row r="22" spans="2:9" s="19" customFormat="1" x14ac:dyDescent="0.2">
      <c r="B22" s="78"/>
      <c r="C22" s="107" t="s">
        <v>2793</v>
      </c>
      <c r="D22" s="113"/>
      <c r="E22" s="111"/>
      <c r="F22" s="42"/>
      <c r="G22" s="111"/>
      <c r="H22" s="302"/>
      <c r="I22" s="44"/>
    </row>
    <row r="23" spans="2:9" s="19" customFormat="1" x14ac:dyDescent="0.2">
      <c r="B23" s="1037" t="s">
        <v>1029</v>
      </c>
      <c r="C23" s="1038"/>
      <c r="D23" s="60"/>
      <c r="E23" s="60"/>
      <c r="F23" s="170"/>
      <c r="G23" s="60"/>
      <c r="H23" s="183"/>
      <c r="I23" s="169"/>
    </row>
    <row r="24" spans="2:9" s="19" customFormat="1" x14ac:dyDescent="0.2">
      <c r="B24" s="474"/>
      <c r="C24" s="865" t="s">
        <v>2794</v>
      </c>
      <c r="D24" s="10" t="s">
        <v>2792</v>
      </c>
      <c r="E24" s="9">
        <v>2017</v>
      </c>
      <c r="F24" s="10" t="s">
        <v>669</v>
      </c>
      <c r="G24" s="9">
        <v>2023</v>
      </c>
      <c r="H24" s="147">
        <v>21.95</v>
      </c>
      <c r="I24" s="148" t="str">
        <f>IF(B24&gt;=1,SUM(B24*H24),"")</f>
        <v/>
      </c>
    </row>
    <row r="25" spans="2:9" s="19" customFormat="1" x14ac:dyDescent="0.2">
      <c r="B25" s="78"/>
      <c r="C25" s="107" t="s">
        <v>2820</v>
      </c>
      <c r="D25" s="113"/>
      <c r="E25" s="111"/>
      <c r="F25" s="42"/>
      <c r="G25" s="111"/>
      <c r="H25" s="302"/>
      <c r="I25" s="44"/>
    </row>
    <row r="26" spans="2:9" s="19" customFormat="1" x14ac:dyDescent="0.2">
      <c r="B26" s="1037" t="s">
        <v>2790</v>
      </c>
      <c r="C26" s="1038"/>
      <c r="D26" s="60"/>
      <c r="E26" s="60"/>
      <c r="F26" s="170"/>
      <c r="G26" s="60"/>
      <c r="H26" s="183"/>
      <c r="I26" s="169"/>
    </row>
    <row r="27" spans="2:9" s="19" customFormat="1" x14ac:dyDescent="0.2">
      <c r="B27" s="474"/>
      <c r="C27" s="865" t="s">
        <v>2816</v>
      </c>
      <c r="D27" s="10" t="s">
        <v>2817</v>
      </c>
      <c r="E27" s="9">
        <v>2017</v>
      </c>
      <c r="F27" s="10" t="s">
        <v>669</v>
      </c>
      <c r="G27" s="9">
        <v>2023</v>
      </c>
      <c r="H27" s="147">
        <v>35.950000000000003</v>
      </c>
      <c r="I27" s="148" t="str">
        <f>IF(B27&gt;=1,SUM(B27*H27),"")</f>
        <v/>
      </c>
    </row>
    <row r="28" spans="2:9" s="19" customFormat="1" x14ac:dyDescent="0.2">
      <c r="B28" s="474"/>
      <c r="C28" s="865" t="s">
        <v>2818</v>
      </c>
      <c r="D28" s="10" t="s">
        <v>2819</v>
      </c>
      <c r="E28" s="9">
        <v>2017</v>
      </c>
      <c r="F28" s="10" t="s">
        <v>669</v>
      </c>
      <c r="G28" s="9">
        <v>2023</v>
      </c>
      <c r="H28" s="147">
        <v>21.66</v>
      </c>
      <c r="I28" s="148" t="str">
        <f>IF(B28&gt;=1,SUM(B28*H28),"")</f>
        <v/>
      </c>
    </row>
    <row r="29" spans="2:9" s="19" customFormat="1" x14ac:dyDescent="0.2">
      <c r="B29" s="474"/>
      <c r="C29" s="865" t="s">
        <v>2821</v>
      </c>
      <c r="D29" s="10" t="s">
        <v>2822</v>
      </c>
      <c r="E29" s="9">
        <v>2017</v>
      </c>
      <c r="F29" s="10" t="s">
        <v>669</v>
      </c>
      <c r="G29" s="9">
        <v>2023</v>
      </c>
      <c r="H29" s="147">
        <v>39.950000000000003</v>
      </c>
      <c r="I29" s="148" t="str">
        <f>IF(B29&gt;=1,SUM(B29*H29),"")</f>
        <v/>
      </c>
    </row>
    <row r="30" spans="2:9" s="19" customFormat="1" x14ac:dyDescent="0.2">
      <c r="B30" s="474"/>
      <c r="C30" s="865" t="s">
        <v>2823</v>
      </c>
      <c r="D30" s="10" t="s">
        <v>2824</v>
      </c>
      <c r="E30" s="9">
        <v>2017</v>
      </c>
      <c r="F30" s="10" t="s">
        <v>669</v>
      </c>
      <c r="G30" s="9">
        <v>2023</v>
      </c>
      <c r="H30" s="147">
        <v>17.82</v>
      </c>
      <c r="I30" s="148" t="str">
        <f>IF(B30&gt;=1,SUM(B30*H30),"")</f>
        <v/>
      </c>
    </row>
    <row r="31" spans="2:9" s="19" customFormat="1" x14ac:dyDescent="0.2">
      <c r="B31" s="474"/>
      <c r="C31" s="865" t="s">
        <v>2825</v>
      </c>
      <c r="D31" s="10" t="s">
        <v>2826</v>
      </c>
      <c r="E31" s="9">
        <v>2017</v>
      </c>
      <c r="F31" s="10" t="s">
        <v>669</v>
      </c>
      <c r="G31" s="9">
        <v>2023</v>
      </c>
      <c r="H31" s="147">
        <v>22.08</v>
      </c>
      <c r="I31" s="148" t="str">
        <f>IF(B31&gt;=1,SUM(B31*H31),"")</f>
        <v/>
      </c>
    </row>
    <row r="32" spans="2:9" s="19" customFormat="1" x14ac:dyDescent="0.2">
      <c r="B32" s="1037" t="s">
        <v>3164</v>
      </c>
      <c r="C32" s="1038"/>
      <c r="D32" s="60"/>
      <c r="E32" s="60"/>
      <c r="F32" s="170"/>
      <c r="G32" s="60"/>
      <c r="H32" s="183"/>
      <c r="I32" s="169"/>
    </row>
    <row r="33" spans="2:9" s="19" customFormat="1" x14ac:dyDescent="0.2">
      <c r="B33" s="900"/>
      <c r="C33" s="865" t="s">
        <v>2975</v>
      </c>
      <c r="D33" s="897"/>
      <c r="E33" s="9"/>
      <c r="F33" s="897"/>
      <c r="G33" s="9"/>
      <c r="H33" s="904"/>
      <c r="I33" s="148" t="str">
        <f>IF(B33&gt;=1,SUM(B33*H33),"")</f>
        <v/>
      </c>
    </row>
    <row r="34" spans="2:9" s="19" customFormat="1" x14ac:dyDescent="0.2">
      <c r="B34" s="900"/>
      <c r="C34" s="865" t="s">
        <v>1036</v>
      </c>
      <c r="D34" s="897" t="s">
        <v>2976</v>
      </c>
      <c r="E34" s="9">
        <v>2016</v>
      </c>
      <c r="F34" s="897" t="s">
        <v>669</v>
      </c>
      <c r="G34" s="9"/>
      <c r="H34" s="904"/>
      <c r="I34" s="148" t="str">
        <f>IF(B34&gt;=1,SUM(B34*H34),"")</f>
        <v/>
      </c>
    </row>
    <row r="35" spans="2:9" s="19" customFormat="1" x14ac:dyDescent="0.2">
      <c r="B35" s="1045" t="s">
        <v>2827</v>
      </c>
      <c r="C35" s="1046"/>
      <c r="D35" s="905"/>
      <c r="E35" s="905"/>
      <c r="F35" s="906"/>
      <c r="G35" s="905"/>
      <c r="H35" s="403"/>
      <c r="I35" s="907"/>
    </row>
    <row r="36" spans="2:9" s="19" customFormat="1" x14ac:dyDescent="0.2">
      <c r="B36" s="474"/>
      <c r="C36" s="865" t="s">
        <v>2828</v>
      </c>
      <c r="D36" s="10" t="s">
        <v>2829</v>
      </c>
      <c r="E36" s="9">
        <v>2017</v>
      </c>
      <c r="F36" s="10" t="s">
        <v>669</v>
      </c>
      <c r="G36" s="9">
        <v>2023</v>
      </c>
      <c r="H36" s="147">
        <v>29.95</v>
      </c>
      <c r="I36" s="148" t="str">
        <f>IF(B36&gt;=1,SUM(B36*H36),"")</f>
        <v/>
      </c>
    </row>
    <row r="37" spans="2:9" s="19" customFormat="1" x14ac:dyDescent="0.2">
      <c r="B37" s="1037" t="s">
        <v>1029</v>
      </c>
      <c r="C37" s="1038"/>
      <c r="D37" s="60"/>
      <c r="E37" s="60"/>
      <c r="F37" s="170"/>
      <c r="G37" s="60"/>
      <c r="H37" s="183"/>
      <c r="I37" s="169"/>
    </row>
    <row r="38" spans="2:9" s="19" customFormat="1" x14ac:dyDescent="0.2">
      <c r="B38" s="474"/>
      <c r="C38" s="865" t="s">
        <v>2794</v>
      </c>
      <c r="D38" s="10" t="s">
        <v>2830</v>
      </c>
      <c r="E38" s="9">
        <v>2017</v>
      </c>
      <c r="F38" s="10" t="s">
        <v>669</v>
      </c>
      <c r="G38" s="9">
        <v>2023</v>
      </c>
      <c r="H38" s="147">
        <v>11.71</v>
      </c>
      <c r="I38" s="148" t="str">
        <f>IF(B38&gt;=1,SUM(B38*H38),"")</f>
        <v/>
      </c>
    </row>
    <row r="39" spans="2:9" s="19" customFormat="1" x14ac:dyDescent="0.2">
      <c r="B39" s="1037" t="s">
        <v>2831</v>
      </c>
      <c r="C39" s="1038"/>
      <c r="D39" s="60"/>
      <c r="E39" s="60"/>
      <c r="F39" s="170"/>
      <c r="G39" s="60"/>
      <c r="H39" s="183"/>
      <c r="I39" s="169"/>
    </row>
    <row r="40" spans="2:9" s="19" customFormat="1" x14ac:dyDescent="0.2">
      <c r="B40" s="474"/>
      <c r="C40" s="865" t="s">
        <v>2832</v>
      </c>
      <c r="D40" s="10" t="s">
        <v>2833</v>
      </c>
      <c r="E40" s="9">
        <v>2017</v>
      </c>
      <c r="F40" s="10" t="s">
        <v>669</v>
      </c>
      <c r="G40" s="9">
        <v>2023</v>
      </c>
      <c r="H40" s="147">
        <v>21.4</v>
      </c>
      <c r="I40" s="148" t="str">
        <f>IF(B40&gt;=1,SUM(B40*H40),"")</f>
        <v/>
      </c>
    </row>
    <row r="41" spans="2:9" s="19" customFormat="1" x14ac:dyDescent="0.2">
      <c r="B41" s="1037" t="s">
        <v>2834</v>
      </c>
      <c r="C41" s="1038"/>
      <c r="D41" s="60"/>
      <c r="E41" s="60"/>
      <c r="F41" s="170"/>
      <c r="G41" s="60"/>
      <c r="H41" s="183"/>
      <c r="I41" s="169"/>
    </row>
    <row r="42" spans="2:9" s="19" customFormat="1" x14ac:dyDescent="0.2">
      <c r="B42" s="474"/>
      <c r="C42" s="865" t="s">
        <v>2835</v>
      </c>
      <c r="D42" s="10" t="s">
        <v>2836</v>
      </c>
      <c r="E42" s="9">
        <v>2017</v>
      </c>
      <c r="F42" s="10" t="s">
        <v>669</v>
      </c>
      <c r="G42" s="9">
        <v>2023</v>
      </c>
      <c r="H42" s="147">
        <v>25</v>
      </c>
      <c r="I42" s="148" t="str">
        <f>IF(B42&gt;=1,SUM(B42*H42),"")</f>
        <v/>
      </c>
    </row>
    <row r="43" spans="2:9" s="19" customFormat="1" x14ac:dyDescent="0.2">
      <c r="B43" s="1037" t="s">
        <v>1707</v>
      </c>
      <c r="C43" s="1038"/>
      <c r="D43" s="60"/>
      <c r="E43" s="60"/>
      <c r="F43" s="170"/>
      <c r="G43" s="60"/>
      <c r="H43" s="183"/>
      <c r="I43" s="169"/>
    </row>
    <row r="44" spans="2:9" s="19" customFormat="1" x14ac:dyDescent="0.2">
      <c r="B44" s="474"/>
      <c r="C44" s="865" t="s">
        <v>2837</v>
      </c>
      <c r="D44" s="10" t="s">
        <v>2838</v>
      </c>
      <c r="E44" s="9">
        <v>2017</v>
      </c>
      <c r="F44" s="10" t="s">
        <v>669</v>
      </c>
      <c r="G44" s="9">
        <v>2023</v>
      </c>
      <c r="H44" s="147">
        <v>8.6999999999999993</v>
      </c>
      <c r="I44" s="148" t="str">
        <f>IF(B44&gt;=1,SUM(B44*H44),"")</f>
        <v/>
      </c>
    </row>
    <row r="45" spans="2:9" s="19" customFormat="1" x14ac:dyDescent="0.2">
      <c r="B45" s="1037" t="s">
        <v>2955</v>
      </c>
      <c r="C45" s="1038"/>
      <c r="D45" s="60"/>
      <c r="E45" s="60"/>
      <c r="F45" s="170"/>
      <c r="G45" s="60"/>
      <c r="H45" s="183"/>
      <c r="I45" s="169"/>
    </row>
    <row r="46" spans="2:9" s="19" customFormat="1" x14ac:dyDescent="0.2">
      <c r="B46" s="900"/>
      <c r="C46" s="865" t="s">
        <v>3165</v>
      </c>
      <c r="D46" s="897" t="s">
        <v>2957</v>
      </c>
      <c r="E46" s="9">
        <v>2016</v>
      </c>
      <c r="F46" s="897" t="s">
        <v>178</v>
      </c>
      <c r="G46" s="9"/>
      <c r="H46" s="904"/>
      <c r="I46" s="148" t="str">
        <f>IF(B46&gt;=1,SUM(B46*H46),"")</f>
        <v/>
      </c>
    </row>
    <row r="47" spans="2:9" s="19" customFormat="1" x14ac:dyDescent="0.2">
      <c r="B47" s="1037" t="s">
        <v>3166</v>
      </c>
      <c r="C47" s="1038"/>
      <c r="D47" s="60"/>
      <c r="E47" s="60"/>
      <c r="F47" s="170"/>
      <c r="G47" s="60"/>
      <c r="H47" s="183"/>
      <c r="I47" s="169"/>
    </row>
    <row r="48" spans="2:9" s="19" customFormat="1" x14ac:dyDescent="0.2">
      <c r="B48" s="900"/>
      <c r="C48" s="865" t="s">
        <v>2958</v>
      </c>
      <c r="D48" s="897" t="s">
        <v>2960</v>
      </c>
      <c r="E48" s="9">
        <v>2016</v>
      </c>
      <c r="F48" s="897" t="s">
        <v>178</v>
      </c>
      <c r="G48" s="9"/>
      <c r="H48" s="904"/>
      <c r="I48" s="148" t="str">
        <f>IF(B48&gt;=1,SUM(B48*H48),"")</f>
        <v/>
      </c>
    </row>
    <row r="49" spans="1:9" s="19" customFormat="1" x14ac:dyDescent="0.2">
      <c r="B49" s="1037" t="s">
        <v>3167</v>
      </c>
      <c r="C49" s="1038"/>
      <c r="D49" s="60"/>
      <c r="E49" s="60"/>
      <c r="F49" s="170"/>
      <c r="G49" s="60"/>
      <c r="H49" s="183"/>
      <c r="I49" s="169"/>
    </row>
    <row r="50" spans="1:9" s="19" customFormat="1" x14ac:dyDescent="0.2">
      <c r="B50" s="900"/>
      <c r="C50" s="865" t="s">
        <v>3168</v>
      </c>
      <c r="D50" s="897" t="s">
        <v>2963</v>
      </c>
      <c r="E50" s="9">
        <v>2016</v>
      </c>
      <c r="F50" s="897" t="s">
        <v>178</v>
      </c>
      <c r="G50" s="9"/>
      <c r="H50" s="904"/>
      <c r="I50" s="148" t="str">
        <f>IF(B50&gt;=1,SUM(B50*H50),"")</f>
        <v/>
      </c>
    </row>
    <row r="51" spans="1:9" s="19" customFormat="1" x14ac:dyDescent="0.2">
      <c r="B51" s="473"/>
      <c r="C51" s="163"/>
      <c r="D51" s="15"/>
      <c r="E51" s="16"/>
      <c r="F51" s="864"/>
      <c r="G51" s="24"/>
      <c r="H51" s="177"/>
      <c r="I51" s="191"/>
    </row>
    <row r="52" spans="1:9" s="19" customFormat="1" x14ac:dyDescent="0.2">
      <c r="B52" s="473"/>
      <c r="C52" s="163"/>
      <c r="D52" s="15"/>
      <c r="E52" s="16"/>
      <c r="F52" s="108"/>
      <c r="G52" s="976" t="s">
        <v>2158</v>
      </c>
      <c r="H52" s="976"/>
      <c r="I52" s="234">
        <f>SUM(I11:I51)</f>
        <v>0</v>
      </c>
    </row>
    <row r="53" spans="1:9" s="19" customFormat="1" x14ac:dyDescent="0.2">
      <c r="B53" s="473"/>
      <c r="C53" s="163"/>
      <c r="D53" s="15"/>
      <c r="E53" s="16"/>
      <c r="F53" s="978" t="s">
        <v>2438</v>
      </c>
      <c r="G53" s="978"/>
      <c r="H53" s="978"/>
      <c r="I53" s="43">
        <f>SUM(I52*0.1975)</f>
        <v>0</v>
      </c>
    </row>
    <row r="54" spans="1:9" s="19" customFormat="1" x14ac:dyDescent="0.2">
      <c r="B54" s="473"/>
      <c r="C54" s="163"/>
      <c r="D54" s="15"/>
      <c r="E54" s="16"/>
      <c r="F54" s="108"/>
      <c r="G54" s="979" t="s">
        <v>2032</v>
      </c>
      <c r="H54" s="979"/>
      <c r="I54" s="157">
        <f>I52+I53</f>
        <v>0</v>
      </c>
    </row>
    <row r="55" spans="1:9" s="27" customFormat="1" x14ac:dyDescent="0.2">
      <c r="B55" s="16"/>
      <c r="C55" s="163"/>
      <c r="D55" s="15"/>
      <c r="E55" s="16"/>
      <c r="F55" s="15"/>
      <c r="G55" s="16"/>
      <c r="H55" s="256"/>
      <c r="I55" s="863"/>
    </row>
    <row r="56" spans="1:9" s="27" customFormat="1" x14ac:dyDescent="0.2">
      <c r="B56" s="16"/>
      <c r="C56" s="163"/>
      <c r="D56" s="15"/>
      <c r="E56" s="16"/>
      <c r="F56" s="15"/>
      <c r="G56" s="16"/>
      <c r="H56" s="256"/>
      <c r="I56" s="863"/>
    </row>
    <row r="57" spans="1:9" s="47" customFormat="1" ht="15.75" customHeight="1" x14ac:dyDescent="0.2">
      <c r="A57" s="211"/>
      <c r="B57" s="13"/>
      <c r="C57" s="91" t="s">
        <v>2391</v>
      </c>
      <c r="D57" s="23"/>
      <c r="E57" s="24"/>
      <c r="F57" s="23"/>
      <c r="G57" s="24"/>
      <c r="H57" s="86"/>
      <c r="I57" s="26"/>
    </row>
    <row r="58" spans="1:9" s="47" customFormat="1" ht="15.75" customHeight="1" x14ac:dyDescent="0.2">
      <c r="A58" s="211"/>
      <c r="B58" s="13"/>
      <c r="C58" s="91" t="s">
        <v>2392</v>
      </c>
      <c r="D58" s="23"/>
      <c r="E58" s="24"/>
      <c r="F58" s="23"/>
      <c r="G58" s="24"/>
      <c r="H58" s="86"/>
      <c r="I58" s="18"/>
    </row>
    <row r="59" spans="1:9" s="47" customFormat="1" ht="15.75" customHeight="1" x14ac:dyDescent="0.2">
      <c r="B59" s="892"/>
      <c r="C59" s="270" t="s">
        <v>3169</v>
      </c>
      <c r="D59" s="896"/>
      <c r="E59" s="24"/>
      <c r="F59" s="896"/>
      <c r="G59" s="24"/>
      <c r="H59" s="86"/>
      <c r="I59" s="18"/>
    </row>
    <row r="60" spans="1:9" ht="16.5" customHeight="1" x14ac:dyDescent="0.2">
      <c r="B60" s="1032" t="s">
        <v>1417</v>
      </c>
      <c r="C60" s="1033"/>
      <c r="D60" s="23"/>
      <c r="E60" s="24"/>
      <c r="F60" s="23"/>
      <c r="G60" s="24"/>
      <c r="H60" s="86"/>
      <c r="I60" s="18"/>
    </row>
    <row r="61" spans="1:9" ht="15.75" customHeight="1" x14ac:dyDescent="0.2">
      <c r="B61" s="1019"/>
      <c r="C61" s="102" t="s">
        <v>1796</v>
      </c>
      <c r="D61" s="23"/>
      <c r="E61" s="24"/>
      <c r="F61" s="23"/>
      <c r="G61" s="24"/>
      <c r="H61" s="86"/>
      <c r="I61" s="26"/>
    </row>
    <row r="62" spans="1:9" ht="15" customHeight="1" x14ac:dyDescent="0.2">
      <c r="B62" s="1010"/>
      <c r="C62" s="28" t="s">
        <v>1036</v>
      </c>
      <c r="D62" s="717" t="s">
        <v>1797</v>
      </c>
      <c r="E62" s="9">
        <v>2010</v>
      </c>
      <c r="F62" s="10" t="s">
        <v>669</v>
      </c>
      <c r="G62" s="9">
        <v>2018</v>
      </c>
      <c r="H62" s="87">
        <v>53.95</v>
      </c>
      <c r="I62" s="29" t="str">
        <f>IF(B61&gt;=1,SUM(B61*H62),"")</f>
        <v/>
      </c>
    </row>
    <row r="63" spans="1:9" x14ac:dyDescent="0.2">
      <c r="B63" s="34"/>
      <c r="C63" s="35" t="s">
        <v>1322</v>
      </c>
      <c r="D63" s="38" t="s">
        <v>1798</v>
      </c>
      <c r="E63" s="39">
        <v>2010</v>
      </c>
      <c r="F63" s="38" t="s">
        <v>669</v>
      </c>
      <c r="G63" s="9">
        <v>2018</v>
      </c>
      <c r="H63" s="83">
        <v>63.95</v>
      </c>
      <c r="I63" s="31" t="str">
        <f>IF(B63&gt;=1,SUM(B63*H63),"")</f>
        <v/>
      </c>
    </row>
    <row r="64" spans="1:9" x14ac:dyDescent="0.2">
      <c r="B64" s="34"/>
      <c r="C64" s="35" t="s">
        <v>754</v>
      </c>
      <c r="D64" s="38" t="s">
        <v>1799</v>
      </c>
      <c r="E64" s="39">
        <v>2010</v>
      </c>
      <c r="F64" s="38" t="s">
        <v>669</v>
      </c>
      <c r="G64" s="9">
        <v>2018</v>
      </c>
      <c r="H64" s="82">
        <v>19.95</v>
      </c>
      <c r="I64" s="31" t="str">
        <f>IF(B64&gt;=1,SUM(B64*H64),"")</f>
        <v/>
      </c>
    </row>
    <row r="65" spans="2:9" ht="15.75" customHeight="1" x14ac:dyDescent="0.2">
      <c r="B65" s="34"/>
      <c r="C65" s="35" t="s">
        <v>1423</v>
      </c>
      <c r="D65" s="38" t="s">
        <v>1800</v>
      </c>
      <c r="E65" s="39">
        <v>2010</v>
      </c>
      <c r="F65" s="38" t="s">
        <v>669</v>
      </c>
      <c r="G65" s="9">
        <v>2018</v>
      </c>
      <c r="H65" s="84">
        <v>19.95</v>
      </c>
      <c r="I65" s="719"/>
    </row>
    <row r="66" spans="2:9" ht="15.75" customHeight="1" x14ac:dyDescent="0.2">
      <c r="B66" s="34"/>
      <c r="C66" s="35" t="s">
        <v>1801</v>
      </c>
      <c r="D66" s="38" t="s">
        <v>1802</v>
      </c>
      <c r="E66" s="39">
        <v>2010</v>
      </c>
      <c r="F66" s="38" t="s">
        <v>669</v>
      </c>
      <c r="G66" s="9">
        <v>2018</v>
      </c>
      <c r="H66" s="718">
        <v>19.95</v>
      </c>
      <c r="I66" s="719"/>
    </row>
    <row r="67" spans="2:9" ht="15.75" customHeight="1" x14ac:dyDescent="0.2">
      <c r="B67" s="34"/>
      <c r="C67" s="35" t="s">
        <v>1</v>
      </c>
      <c r="D67" s="38" t="s">
        <v>1803</v>
      </c>
      <c r="E67" s="39">
        <v>2010</v>
      </c>
      <c r="F67" s="38" t="s">
        <v>669</v>
      </c>
      <c r="G67" s="9">
        <v>2018</v>
      </c>
      <c r="H67" s="718">
        <v>27.95</v>
      </c>
      <c r="I67" s="719"/>
    </row>
    <row r="68" spans="2:9" ht="15.75" customHeight="1" x14ac:dyDescent="0.2">
      <c r="B68" s="34"/>
      <c r="C68" s="35" t="s">
        <v>1804</v>
      </c>
      <c r="D68" s="38" t="s">
        <v>1805</v>
      </c>
      <c r="E68" s="39">
        <v>2010</v>
      </c>
      <c r="F68" s="38" t="s">
        <v>669</v>
      </c>
      <c r="G68" s="9">
        <v>2018</v>
      </c>
      <c r="H68" s="718">
        <v>150</v>
      </c>
      <c r="I68" s="719"/>
    </row>
    <row r="69" spans="2:9" ht="16.5" customHeight="1" x14ac:dyDescent="0.2">
      <c r="B69" s="1032" t="s">
        <v>3170</v>
      </c>
      <c r="C69" s="1033"/>
      <c r="D69" s="896"/>
      <c r="E69" s="24"/>
      <c r="F69" s="896"/>
      <c r="G69" s="24"/>
      <c r="H69" s="86"/>
      <c r="I69" s="18"/>
    </row>
    <row r="70" spans="2:9" x14ac:dyDescent="0.2">
      <c r="B70" s="903"/>
      <c r="C70" s="35" t="s">
        <v>3171</v>
      </c>
      <c r="D70" s="38" t="s">
        <v>3172</v>
      </c>
      <c r="E70" s="39">
        <v>2018</v>
      </c>
      <c r="F70" s="38" t="s">
        <v>178</v>
      </c>
      <c r="G70" s="9"/>
      <c r="H70" s="83"/>
      <c r="I70" s="31" t="str">
        <f>IF(B70&gt;=1,SUM(B70*H70),"")</f>
        <v/>
      </c>
    </row>
    <row r="71" spans="2:9" ht="16.5" customHeight="1" x14ac:dyDescent="0.2">
      <c r="B71" s="1032" t="s">
        <v>3173</v>
      </c>
      <c r="C71" s="1033"/>
      <c r="D71" s="896"/>
      <c r="E71" s="24"/>
      <c r="F71" s="896"/>
      <c r="G71" s="24"/>
      <c r="H71" s="86"/>
      <c r="I71" s="18"/>
    </row>
    <row r="72" spans="2:9" x14ac:dyDescent="0.2">
      <c r="B72" s="903"/>
      <c r="C72" s="35" t="s">
        <v>3174</v>
      </c>
      <c r="D72" s="38" t="s">
        <v>3175</v>
      </c>
      <c r="E72" s="39">
        <v>2018</v>
      </c>
      <c r="F72" s="38" t="s">
        <v>178</v>
      </c>
      <c r="G72" s="9"/>
      <c r="H72" s="83"/>
      <c r="I72" s="31" t="str">
        <f>IF(B72&gt;=1,SUM(B72*H72),"")</f>
        <v/>
      </c>
    </row>
    <row r="73" spans="2:9" ht="15.75" customHeight="1" x14ac:dyDescent="0.2">
      <c r="B73" s="13"/>
      <c r="C73" s="28"/>
      <c r="D73" s="23"/>
      <c r="E73" s="24"/>
      <c r="F73" s="23"/>
      <c r="G73" s="24"/>
      <c r="H73" s="872"/>
      <c r="I73" s="18"/>
    </row>
    <row r="74" spans="2:9" ht="18.75" customHeight="1" x14ac:dyDescent="0.2">
      <c r="B74" s="13"/>
      <c r="C74" s="91" t="s">
        <v>2927</v>
      </c>
      <c r="D74" s="23"/>
      <c r="E74" s="24"/>
      <c r="F74" s="23"/>
      <c r="G74" s="24"/>
      <c r="H74" s="86"/>
      <c r="I74" s="18"/>
    </row>
    <row r="75" spans="2:9" s="47" customFormat="1" ht="16.5" customHeight="1" x14ac:dyDescent="0.2">
      <c r="B75" s="1032" t="s">
        <v>2363</v>
      </c>
      <c r="C75" s="1033"/>
      <c r="D75" s="23"/>
      <c r="E75" s="24"/>
      <c r="F75" s="23"/>
      <c r="G75" s="24"/>
      <c r="H75" s="86"/>
      <c r="I75" s="18"/>
    </row>
    <row r="76" spans="2:9" ht="13.5" customHeight="1" x14ac:dyDescent="0.2">
      <c r="B76" s="1019"/>
      <c r="C76" s="102" t="s">
        <v>2925</v>
      </c>
      <c r="D76" s="23"/>
      <c r="E76" s="24"/>
      <c r="F76" s="23"/>
      <c r="G76" s="24"/>
      <c r="H76" s="86"/>
      <c r="I76" s="26"/>
    </row>
    <row r="77" spans="2:9" x14ac:dyDescent="0.2">
      <c r="B77" s="1010"/>
      <c r="C77" s="28" t="s">
        <v>1036</v>
      </c>
      <c r="D77" s="874" t="s">
        <v>2926</v>
      </c>
      <c r="E77" s="9">
        <v>2017</v>
      </c>
      <c r="F77" s="10" t="s">
        <v>669</v>
      </c>
      <c r="G77" s="9">
        <v>2023</v>
      </c>
      <c r="H77" s="87">
        <v>149.94999999999999</v>
      </c>
      <c r="I77" s="29" t="str">
        <f>IF(B76&gt;=1,SUM(B76*H77),"")</f>
        <v/>
      </c>
    </row>
    <row r="78" spans="2:9" x14ac:dyDescent="0.2">
      <c r="B78" s="13"/>
      <c r="C78" s="28"/>
      <c r="D78" s="873"/>
      <c r="E78" s="24"/>
      <c r="F78" s="23"/>
      <c r="G78" s="24"/>
      <c r="H78" s="86"/>
      <c r="I78" s="69"/>
    </row>
    <row r="79" spans="2:9" x14ac:dyDescent="0.2">
      <c r="B79" s="40"/>
      <c r="C79" s="126"/>
      <c r="D79" s="108"/>
      <c r="E79" s="108"/>
      <c r="F79" s="108"/>
      <c r="G79" s="976" t="s">
        <v>2158</v>
      </c>
      <c r="H79" s="976"/>
      <c r="I79" s="234">
        <f>SUM(I61:I78)</f>
        <v>0</v>
      </c>
    </row>
    <row r="80" spans="2:9" x14ac:dyDescent="0.2">
      <c r="B80" s="40"/>
      <c r="C80" s="1029"/>
      <c r="D80" s="1029"/>
      <c r="E80" s="7"/>
      <c r="F80" s="978" t="s">
        <v>2438</v>
      </c>
      <c r="G80" s="978"/>
      <c r="H80" s="978"/>
      <c r="I80" s="43">
        <f>SUM(I79*0.1975)</f>
        <v>0</v>
      </c>
    </row>
    <row r="81" spans="2:9" ht="13.5" customHeight="1" x14ac:dyDescent="0.2">
      <c r="B81" s="40"/>
      <c r="C81" s="1020"/>
      <c r="D81" s="1020"/>
      <c r="E81" s="108"/>
      <c r="F81" s="108"/>
      <c r="G81" s="979" t="s">
        <v>2032</v>
      </c>
      <c r="H81" s="979"/>
      <c r="I81" s="93">
        <f>I79+I80</f>
        <v>0</v>
      </c>
    </row>
    <row r="82" spans="2:9" x14ac:dyDescent="0.2">
      <c r="B82" s="40"/>
      <c r="C82" s="744"/>
      <c r="D82" s="744"/>
      <c r="E82" s="108"/>
      <c r="F82" s="108"/>
      <c r="G82" s="7"/>
      <c r="H82" s="7"/>
      <c r="I82" s="44"/>
    </row>
    <row r="83" spans="2:9" ht="15.75" customHeight="1" x14ac:dyDescent="0.2">
      <c r="B83" s="40"/>
      <c r="C83" s="205" t="s">
        <v>3176</v>
      </c>
      <c r="D83" s="744"/>
      <c r="E83" s="108"/>
      <c r="F83" s="108"/>
      <c r="G83" s="7"/>
      <c r="H83" s="7"/>
      <c r="I83" s="44"/>
    </row>
    <row r="84" spans="2:9" ht="11.25" customHeight="1" x14ac:dyDescent="0.2">
      <c r="B84" s="1032" t="s">
        <v>1417</v>
      </c>
      <c r="C84" s="1033"/>
      <c r="D84" s="23"/>
      <c r="E84" s="24"/>
      <c r="F84" s="23"/>
      <c r="G84" s="24"/>
      <c r="H84" s="86"/>
      <c r="I84" s="18"/>
    </row>
    <row r="85" spans="2:9" x14ac:dyDescent="0.2">
      <c r="B85" s="1019"/>
      <c r="C85" s="102" t="s">
        <v>1796</v>
      </c>
      <c r="D85" s="23"/>
      <c r="E85" s="24"/>
      <c r="F85" s="23"/>
      <c r="G85" s="24"/>
      <c r="H85" s="86"/>
      <c r="I85" s="26"/>
    </row>
    <row r="86" spans="2:9" x14ac:dyDescent="0.2">
      <c r="B86" s="1010"/>
      <c r="C86" s="28" t="s">
        <v>1036</v>
      </c>
      <c r="D86" s="717" t="s">
        <v>1797</v>
      </c>
      <c r="E86" s="9">
        <v>2010</v>
      </c>
      <c r="F86" s="10" t="s">
        <v>669</v>
      </c>
      <c r="G86" s="9">
        <v>2018</v>
      </c>
      <c r="H86" s="87">
        <v>53.95</v>
      </c>
      <c r="I86" s="29" t="str">
        <f>IF(B85&gt;=1,SUM(B85*H86),"")</f>
        <v/>
      </c>
    </row>
    <row r="87" spans="2:9" ht="12.75" customHeight="1" x14ac:dyDescent="0.2">
      <c r="B87" s="34"/>
      <c r="C87" s="35" t="s">
        <v>1322</v>
      </c>
      <c r="D87" s="38" t="s">
        <v>1798</v>
      </c>
      <c r="E87" s="39">
        <v>2010</v>
      </c>
      <c r="F87" s="38" t="s">
        <v>669</v>
      </c>
      <c r="G87" s="9">
        <v>2018</v>
      </c>
      <c r="H87" s="83">
        <v>63.95</v>
      </c>
      <c r="I87" s="31" t="str">
        <f>IF(B87&gt;=1,SUM(B87*H87),"")</f>
        <v/>
      </c>
    </row>
    <row r="88" spans="2:9" ht="9.75" customHeight="1" x14ac:dyDescent="0.2">
      <c r="B88" s="34"/>
      <c r="C88" s="35" t="s">
        <v>754</v>
      </c>
      <c r="D88" s="38" t="s">
        <v>1799</v>
      </c>
      <c r="E88" s="39">
        <v>2010</v>
      </c>
      <c r="F88" s="38" t="s">
        <v>669</v>
      </c>
      <c r="G88" s="9">
        <v>2018</v>
      </c>
      <c r="H88" s="82">
        <v>19.95</v>
      </c>
      <c r="I88" s="31" t="str">
        <f>IF(B88&gt;=1,SUM(B88*H88),"")</f>
        <v/>
      </c>
    </row>
    <row r="89" spans="2:9" x14ac:dyDescent="0.2">
      <c r="B89" s="34"/>
      <c r="C89" s="35" t="s">
        <v>1423</v>
      </c>
      <c r="D89" s="38" t="s">
        <v>1800</v>
      </c>
      <c r="E89" s="39">
        <v>2010</v>
      </c>
      <c r="F89" s="38" t="s">
        <v>669</v>
      </c>
      <c r="G89" s="9">
        <v>2018</v>
      </c>
      <c r="H89" s="84">
        <v>19.95</v>
      </c>
      <c r="I89" s="719"/>
    </row>
    <row r="90" spans="2:9" x14ac:dyDescent="0.2">
      <c r="B90" s="34"/>
      <c r="C90" s="35" t="s">
        <v>1801</v>
      </c>
      <c r="D90" s="38" t="s">
        <v>1802</v>
      </c>
      <c r="E90" s="39">
        <v>2010</v>
      </c>
      <c r="F90" s="38" t="s">
        <v>669</v>
      </c>
      <c r="G90" s="9">
        <v>2018</v>
      </c>
      <c r="H90" s="718">
        <v>19.95</v>
      </c>
      <c r="I90" s="719"/>
    </row>
    <row r="91" spans="2:9" ht="9.75" customHeight="1" x14ac:dyDescent="0.2">
      <c r="B91" s="34"/>
      <c r="C91" s="35" t="s">
        <v>1</v>
      </c>
      <c r="D91" s="38" t="s">
        <v>1803</v>
      </c>
      <c r="E91" s="39">
        <v>2010</v>
      </c>
      <c r="F91" s="38" t="s">
        <v>669</v>
      </c>
      <c r="G91" s="9">
        <v>2018</v>
      </c>
      <c r="H91" s="718">
        <v>27.95</v>
      </c>
      <c r="I91" s="719"/>
    </row>
    <row r="92" spans="2:9" x14ac:dyDescent="0.2">
      <c r="B92" s="34"/>
      <c r="C92" s="35" t="s">
        <v>1804</v>
      </c>
      <c r="D92" s="38" t="s">
        <v>1805</v>
      </c>
      <c r="E92" s="39">
        <v>2010</v>
      </c>
      <c r="F92" s="38" t="s">
        <v>669</v>
      </c>
      <c r="G92" s="9">
        <v>2018</v>
      </c>
      <c r="H92" s="718">
        <v>150</v>
      </c>
      <c r="I92" s="719"/>
    </row>
    <row r="93" spans="2:9" s="47" customFormat="1" x14ac:dyDescent="0.2">
      <c r="B93" s="13"/>
      <c r="C93" s="91" t="s">
        <v>3177</v>
      </c>
      <c r="D93" s="23"/>
      <c r="E93" s="24"/>
      <c r="F93" s="23"/>
      <c r="G93" s="24"/>
      <c r="H93" s="86"/>
      <c r="I93" s="18"/>
    </row>
    <row r="94" spans="2:9" s="47" customFormat="1" ht="12.75" customHeight="1" x14ac:dyDescent="0.2">
      <c r="B94" s="1032" t="s">
        <v>2230</v>
      </c>
      <c r="C94" s="1033"/>
      <c r="D94" s="23"/>
      <c r="E94" s="24"/>
      <c r="F94" s="23"/>
      <c r="G94" s="24"/>
      <c r="H94" s="86"/>
      <c r="I94" s="18"/>
    </row>
    <row r="95" spans="2:9" s="47" customFormat="1" ht="12" customHeight="1" x14ac:dyDescent="0.2">
      <c r="B95" s="1019"/>
      <c r="C95" s="297" t="s">
        <v>2232</v>
      </c>
      <c r="D95" s="23"/>
      <c r="E95" s="24"/>
      <c r="F95" s="23"/>
      <c r="G95" s="24"/>
      <c r="H95" s="86"/>
      <c r="I95" s="26"/>
    </row>
    <row r="96" spans="2:9" x14ac:dyDescent="0.2">
      <c r="B96" s="1010"/>
      <c r="C96" s="104" t="s">
        <v>665</v>
      </c>
      <c r="D96" s="471" t="s">
        <v>2231</v>
      </c>
      <c r="E96" s="9">
        <v>2011</v>
      </c>
      <c r="F96" s="10" t="s">
        <v>669</v>
      </c>
      <c r="G96" s="9">
        <v>2018</v>
      </c>
      <c r="H96" s="346">
        <v>89.95</v>
      </c>
      <c r="I96" s="32" t="str">
        <f>IF(B95&gt;=1,SUM(B95*H96),"")</f>
        <v/>
      </c>
    </row>
    <row r="97" spans="2:9" ht="9.75" customHeight="1" x14ac:dyDescent="0.2">
      <c r="B97" s="1039" t="s">
        <v>2230</v>
      </c>
      <c r="C97" s="1040"/>
      <c r="D97" s="23"/>
      <c r="E97" s="24"/>
      <c r="F97" s="23"/>
      <c r="G97" s="24"/>
      <c r="H97" s="86"/>
      <c r="I97" s="18"/>
    </row>
    <row r="98" spans="2:9" s="260" customFormat="1" ht="12.75" customHeight="1" x14ac:dyDescent="0.2">
      <c r="B98" s="1019"/>
      <c r="C98" s="297" t="s">
        <v>2214</v>
      </c>
      <c r="D98" s="23"/>
      <c r="E98" s="24"/>
      <c r="F98" s="23"/>
      <c r="G98" s="24"/>
      <c r="H98" s="86"/>
      <c r="I98" s="26"/>
    </row>
    <row r="99" spans="2:9" s="260" customFormat="1" x14ac:dyDescent="0.2">
      <c r="B99" s="1010"/>
      <c r="C99" s="104" t="s">
        <v>2021</v>
      </c>
      <c r="D99" s="471" t="s">
        <v>2215</v>
      </c>
      <c r="E99" s="9">
        <v>2011</v>
      </c>
      <c r="F99" s="10" t="s">
        <v>669</v>
      </c>
      <c r="G99" s="9">
        <v>2018</v>
      </c>
      <c r="H99" s="346">
        <v>29.95</v>
      </c>
      <c r="I99" s="32" t="str">
        <f>IF(B98&gt;=1,SUM(B98*H99),"")</f>
        <v/>
      </c>
    </row>
    <row r="100" spans="2:9" x14ac:dyDescent="0.2">
      <c r="B100" s="1039" t="s">
        <v>3178</v>
      </c>
      <c r="C100" s="1040"/>
      <c r="D100" s="896"/>
      <c r="E100" s="24"/>
      <c r="F100" s="896"/>
      <c r="G100" s="24"/>
      <c r="H100" s="86"/>
      <c r="I100" s="18"/>
    </row>
    <row r="101" spans="2:9" s="260" customFormat="1" x14ac:dyDescent="0.2">
      <c r="B101" s="902"/>
      <c r="C101" s="104" t="s">
        <v>3037</v>
      </c>
      <c r="D101" s="471" t="s">
        <v>3038</v>
      </c>
      <c r="E101" s="9">
        <v>2017</v>
      </c>
      <c r="F101" s="897" t="s">
        <v>178</v>
      </c>
      <c r="G101" s="9"/>
      <c r="H101" s="346"/>
      <c r="I101" s="894"/>
    </row>
    <row r="102" spans="2:9" x14ac:dyDescent="0.2">
      <c r="B102" s="1039" t="s">
        <v>2230</v>
      </c>
      <c r="C102" s="1040"/>
      <c r="D102" s="896"/>
      <c r="E102" s="24"/>
      <c r="F102" s="896"/>
      <c r="G102" s="24"/>
      <c r="H102" s="86"/>
      <c r="I102" s="18"/>
    </row>
    <row r="103" spans="2:9" s="260" customFormat="1" x14ac:dyDescent="0.2">
      <c r="B103" s="902"/>
      <c r="C103" s="104" t="s">
        <v>3035</v>
      </c>
      <c r="D103" s="471" t="s">
        <v>3036</v>
      </c>
      <c r="E103" s="9">
        <v>2017</v>
      </c>
      <c r="F103" s="897" t="s">
        <v>178</v>
      </c>
      <c r="G103" s="9"/>
      <c r="H103" s="346"/>
      <c r="I103" s="894"/>
    </row>
    <row r="104" spans="2:9" s="260" customFormat="1" x14ac:dyDescent="0.2">
      <c r="B104" s="13"/>
      <c r="C104" s="91" t="s">
        <v>1392</v>
      </c>
      <c r="D104" s="23"/>
      <c r="E104" s="24"/>
      <c r="F104" s="23"/>
      <c r="G104" s="24"/>
      <c r="H104" s="86"/>
      <c r="I104" s="18"/>
    </row>
    <row r="105" spans="2:9" s="260" customFormat="1" x14ac:dyDescent="0.2">
      <c r="B105" s="1032" t="s">
        <v>1393</v>
      </c>
      <c r="C105" s="1033"/>
      <c r="D105" s="23"/>
      <c r="E105" s="24"/>
      <c r="F105" s="23"/>
      <c r="G105" s="24"/>
      <c r="H105" s="86"/>
      <c r="I105" s="18"/>
    </row>
    <row r="106" spans="2:9" s="260" customFormat="1" x14ac:dyDescent="0.2">
      <c r="B106" s="1019"/>
      <c r="C106" s="102" t="s">
        <v>1359</v>
      </c>
      <c r="D106" s="23"/>
      <c r="E106" s="24"/>
      <c r="F106" s="23"/>
      <c r="G106" s="24"/>
      <c r="H106" s="86"/>
      <c r="I106" s="26"/>
    </row>
    <row r="107" spans="2:9" s="260" customFormat="1" x14ac:dyDescent="0.2">
      <c r="B107" s="1010"/>
      <c r="C107" s="48" t="s">
        <v>1394</v>
      </c>
      <c r="D107" s="10" t="s">
        <v>1395</v>
      </c>
      <c r="E107" s="9">
        <v>2005</v>
      </c>
      <c r="F107" s="10" t="s">
        <v>669</v>
      </c>
      <c r="G107" s="9">
        <v>2018</v>
      </c>
      <c r="H107" s="87">
        <v>29.99</v>
      </c>
      <c r="I107" s="32" t="str">
        <f>IF(B106&gt;=1,SUM(B106*H107),"")</f>
        <v/>
      </c>
    </row>
    <row r="108" spans="2:9" s="260" customFormat="1" x14ac:dyDescent="0.2">
      <c r="B108" s="13"/>
      <c r="C108" s="91" t="s">
        <v>1392</v>
      </c>
      <c r="D108" s="23"/>
      <c r="E108" s="24"/>
      <c r="F108" s="23"/>
      <c r="G108" s="24"/>
      <c r="H108" s="86"/>
      <c r="I108" s="18"/>
    </row>
    <row r="109" spans="2:9" s="260" customFormat="1" x14ac:dyDescent="0.2">
      <c r="B109" s="13"/>
      <c r="C109" s="329" t="s">
        <v>1034</v>
      </c>
      <c r="D109" s="23"/>
      <c r="E109" s="24"/>
      <c r="F109" s="23"/>
      <c r="G109" s="24"/>
      <c r="H109" s="86"/>
      <c r="I109" s="18"/>
    </row>
    <row r="110" spans="2:9" ht="12.75" customHeight="1" x14ac:dyDescent="0.2">
      <c r="B110" s="723" t="s">
        <v>2230</v>
      </c>
      <c r="C110" s="47"/>
      <c r="D110" s="721"/>
      <c r="E110" s="24"/>
      <c r="F110" s="23"/>
      <c r="G110" s="24"/>
      <c r="H110" s="86"/>
      <c r="I110" s="69"/>
    </row>
    <row r="111" spans="2:9" ht="11.25" customHeight="1" x14ac:dyDescent="0.2">
      <c r="B111" s="245"/>
      <c r="C111" s="409" t="s">
        <v>573</v>
      </c>
      <c r="D111" s="471" t="s">
        <v>574</v>
      </c>
      <c r="E111" s="9">
        <v>200008</v>
      </c>
      <c r="F111" s="10" t="s">
        <v>669</v>
      </c>
      <c r="G111" s="9">
        <v>2018</v>
      </c>
      <c r="H111" s="87">
        <v>45.95</v>
      </c>
      <c r="I111" s="722"/>
    </row>
    <row r="112" spans="2:9" x14ac:dyDescent="0.2">
      <c r="B112" s="363"/>
      <c r="C112" s="182" t="s">
        <v>2233</v>
      </c>
      <c r="D112" s="135"/>
      <c r="E112" s="146"/>
      <c r="F112" s="135"/>
      <c r="G112" s="146"/>
      <c r="H112" s="183"/>
      <c r="I112" s="727"/>
    </row>
    <row r="113" spans="2:90" x14ac:dyDescent="0.2">
      <c r="B113" s="1037" t="s">
        <v>1646</v>
      </c>
      <c r="C113" s="1038"/>
      <c r="D113" s="135"/>
      <c r="E113" s="146"/>
      <c r="F113" s="135"/>
      <c r="G113" s="146"/>
      <c r="H113" s="183"/>
      <c r="I113" s="727"/>
    </row>
    <row r="114" spans="2:90" x14ac:dyDescent="0.2">
      <c r="B114" s="1041"/>
      <c r="C114" s="728" t="s">
        <v>2234</v>
      </c>
      <c r="D114" s="135"/>
      <c r="E114" s="146"/>
      <c r="F114" s="135"/>
      <c r="G114" s="146"/>
      <c r="H114" s="183"/>
      <c r="I114" s="729"/>
    </row>
    <row r="115" spans="2:90" x14ac:dyDescent="0.2">
      <c r="B115" s="1042"/>
      <c r="C115" s="145" t="s">
        <v>1036</v>
      </c>
      <c r="D115" s="730" t="s">
        <v>2237</v>
      </c>
      <c r="E115" s="71">
        <v>2012</v>
      </c>
      <c r="F115" s="72"/>
      <c r="G115" s="71">
        <v>2019</v>
      </c>
      <c r="H115" s="731">
        <v>84</v>
      </c>
      <c r="I115" s="148" t="str">
        <f>IF(B114&gt;=1,SUM(B114*H115),"")</f>
        <v/>
      </c>
    </row>
    <row r="116" spans="2:90" x14ac:dyDescent="0.2">
      <c r="B116" s="517"/>
      <c r="C116" s="221" t="s">
        <v>2235</v>
      </c>
      <c r="D116" s="732" t="s">
        <v>2236</v>
      </c>
      <c r="E116" s="70">
        <v>2012</v>
      </c>
      <c r="F116" s="73"/>
      <c r="G116" s="70">
        <v>2019</v>
      </c>
      <c r="H116" s="257">
        <v>88</v>
      </c>
      <c r="I116" s="733"/>
    </row>
    <row r="117" spans="2:90" ht="15" customHeight="1" x14ac:dyDescent="0.2">
      <c r="B117" s="328"/>
      <c r="C117" s="329" t="s">
        <v>1034</v>
      </c>
      <c r="D117" s="751"/>
      <c r="E117" s="146"/>
      <c r="F117" s="135"/>
      <c r="G117" s="146"/>
      <c r="H117" s="183"/>
      <c r="I117" s="261"/>
    </row>
    <row r="118" spans="2:90" ht="16.5" customHeight="1" x14ac:dyDescent="0.2">
      <c r="B118" s="1043" t="s">
        <v>763</v>
      </c>
      <c r="C118" s="1044"/>
      <c r="D118" s="721"/>
      <c r="E118" s="24"/>
      <c r="F118" s="23"/>
      <c r="G118" s="24"/>
      <c r="H118" s="86"/>
      <c r="I118" s="69"/>
    </row>
    <row r="119" spans="2:90" ht="15.75" customHeight="1" x14ac:dyDescent="0.2">
      <c r="B119" s="245"/>
      <c r="C119" s="409" t="s">
        <v>2223</v>
      </c>
      <c r="D119" s="471" t="s">
        <v>2222</v>
      </c>
      <c r="E119" s="9">
        <v>2014</v>
      </c>
      <c r="F119" s="10" t="s">
        <v>669</v>
      </c>
      <c r="G119" s="9">
        <v>2021</v>
      </c>
      <c r="H119" s="87">
        <v>104</v>
      </c>
      <c r="I119" s="722"/>
    </row>
    <row r="120" spans="2:90" x14ac:dyDescent="0.2">
      <c r="B120" s="40"/>
      <c r="C120" s="126"/>
      <c r="D120" s="108"/>
      <c r="E120" s="108"/>
      <c r="F120" s="108"/>
      <c r="G120" s="976" t="s">
        <v>2158</v>
      </c>
      <c r="H120" s="976"/>
      <c r="I120" s="234">
        <f>SUM(I93:I119)</f>
        <v>0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</row>
    <row r="121" spans="2:90" s="64" customFormat="1" ht="17.25" customHeight="1" x14ac:dyDescent="0.2">
      <c r="B121" s="40"/>
      <c r="C121" s="1029"/>
      <c r="D121" s="1029"/>
      <c r="E121" s="7"/>
      <c r="F121" s="978" t="s">
        <v>2438</v>
      </c>
      <c r="G121" s="978"/>
      <c r="H121" s="978"/>
      <c r="I121" s="43">
        <f>SUM(I120*0.1975)</f>
        <v>0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</row>
    <row r="122" spans="2:90" ht="12.75" customHeight="1" x14ac:dyDescent="0.2">
      <c r="B122" s="40"/>
      <c r="C122" s="1020"/>
      <c r="D122" s="1020"/>
      <c r="E122" s="108"/>
      <c r="F122" s="108"/>
      <c r="G122" s="979" t="s">
        <v>2032</v>
      </c>
      <c r="H122" s="979"/>
      <c r="I122" s="93">
        <f>I120+I121</f>
        <v>0</v>
      </c>
    </row>
    <row r="123" spans="2:90" ht="12.75" customHeight="1" x14ac:dyDescent="0.2">
      <c r="B123" s="40"/>
      <c r="C123" s="744"/>
      <c r="D123" s="744"/>
      <c r="E123" s="108"/>
      <c r="F123" s="108"/>
      <c r="G123" s="7"/>
      <c r="H123" s="7"/>
      <c r="I123" s="44"/>
    </row>
    <row r="124" spans="2:90" ht="13.5" customHeight="1" x14ac:dyDescent="0.2">
      <c r="B124" s="22"/>
      <c r="C124" s="205" t="s">
        <v>2208</v>
      </c>
      <c r="D124" s="23"/>
      <c r="E124" s="24"/>
      <c r="F124" s="23"/>
      <c r="G124" s="24"/>
      <c r="H124" s="86"/>
      <c r="I124" s="26"/>
    </row>
    <row r="125" spans="2:90" x14ac:dyDescent="0.2">
      <c r="B125" s="1032" t="s">
        <v>3179</v>
      </c>
      <c r="C125" s="1033"/>
      <c r="D125" s="23"/>
      <c r="E125" s="24"/>
      <c r="F125" s="23"/>
      <c r="G125" s="24"/>
      <c r="H125" s="86"/>
      <c r="I125" s="26"/>
    </row>
    <row r="126" spans="2:90" s="47" customFormat="1" x14ac:dyDescent="0.2">
      <c r="B126" s="1019"/>
      <c r="C126" s="102" t="s">
        <v>776</v>
      </c>
      <c r="D126" s="23"/>
      <c r="E126" s="24"/>
      <c r="F126" s="23"/>
      <c r="G126" s="24"/>
      <c r="H126" s="86"/>
      <c r="I126" s="26"/>
    </row>
    <row r="127" spans="2:90" x14ac:dyDescent="0.2">
      <c r="B127" s="1010"/>
      <c r="C127" s="48" t="s">
        <v>1036</v>
      </c>
      <c r="D127" s="10" t="s">
        <v>779</v>
      </c>
      <c r="E127" s="9">
        <v>2006</v>
      </c>
      <c r="F127" s="10" t="s">
        <v>669</v>
      </c>
      <c r="G127" s="9">
        <v>2018</v>
      </c>
      <c r="H127" s="87">
        <v>119.75</v>
      </c>
      <c r="I127" s="32" t="str">
        <f>IF(B126&gt;=1,SUM(B126*H127),"")</f>
        <v/>
      </c>
    </row>
    <row r="128" spans="2:90" x14ac:dyDescent="0.2">
      <c r="B128" s="236"/>
      <c r="C128" s="52" t="s">
        <v>777</v>
      </c>
      <c r="D128" s="54" t="s">
        <v>780</v>
      </c>
      <c r="E128" s="9">
        <v>2006</v>
      </c>
      <c r="F128" s="10" t="s">
        <v>669</v>
      </c>
      <c r="G128" s="9">
        <v>2018</v>
      </c>
      <c r="H128" s="84">
        <v>219.75</v>
      </c>
      <c r="I128" s="31" t="str">
        <f>IF(B128&gt;=1,SUM(B128*H128),"")</f>
        <v/>
      </c>
    </row>
    <row r="129" spans="2:9" ht="13.5" customHeight="1" x14ac:dyDescent="0.2">
      <c r="B129" s="236"/>
      <c r="C129" s="52" t="s">
        <v>778</v>
      </c>
      <c r="D129" s="715" t="s">
        <v>781</v>
      </c>
      <c r="E129" s="9">
        <v>2006</v>
      </c>
      <c r="F129" s="38" t="s">
        <v>669</v>
      </c>
      <c r="G129" s="9">
        <v>2018</v>
      </c>
      <c r="H129" s="84">
        <v>40</v>
      </c>
      <c r="I129" s="31" t="str">
        <f>IF(B129&gt;=1,SUM(B129*H129),"")</f>
        <v/>
      </c>
    </row>
    <row r="130" spans="2:9" x14ac:dyDescent="0.2">
      <c r="B130" s="236"/>
      <c r="C130" s="52" t="s">
        <v>782</v>
      </c>
      <c r="D130" s="73" t="s">
        <v>783</v>
      </c>
      <c r="E130" s="9">
        <v>2006</v>
      </c>
      <c r="F130" s="38" t="s">
        <v>669</v>
      </c>
      <c r="G130" s="39">
        <v>2018</v>
      </c>
      <c r="H130" s="84">
        <v>26.75</v>
      </c>
      <c r="I130" s="31"/>
    </row>
    <row r="131" spans="2:9" s="47" customFormat="1" x14ac:dyDescent="0.2">
      <c r="B131" s="22"/>
      <c r="C131" s="205" t="s">
        <v>2209</v>
      </c>
      <c r="D131" s="23"/>
      <c r="E131" s="24"/>
      <c r="F131" s="23"/>
      <c r="G131" s="24"/>
      <c r="H131" s="86"/>
      <c r="I131" s="26"/>
    </row>
    <row r="132" spans="2:9" ht="12" customHeight="1" x14ac:dyDescent="0.2">
      <c r="B132" s="22"/>
      <c r="C132" s="205" t="s">
        <v>784</v>
      </c>
      <c r="D132" s="23"/>
      <c r="E132" s="24"/>
      <c r="F132" s="23"/>
      <c r="G132" s="24"/>
      <c r="H132" s="86"/>
      <c r="I132" s="26"/>
    </row>
    <row r="133" spans="2:9" ht="12.75" customHeight="1" x14ac:dyDescent="0.2">
      <c r="B133" s="13"/>
      <c r="C133" s="690" t="s">
        <v>2271</v>
      </c>
      <c r="D133" s="23"/>
      <c r="E133" s="24"/>
      <c r="F133" s="23"/>
      <c r="G133" s="24"/>
      <c r="H133" s="86"/>
      <c r="I133" s="18"/>
    </row>
    <row r="134" spans="2:9" x14ac:dyDescent="0.2">
      <c r="B134" s="1032" t="s">
        <v>3180</v>
      </c>
      <c r="C134" s="1033"/>
      <c r="D134" s="23"/>
      <c r="E134" s="24"/>
      <c r="F134" s="23"/>
      <c r="G134" s="24"/>
      <c r="H134" s="86"/>
      <c r="I134" s="18"/>
    </row>
    <row r="135" spans="2:9" x14ac:dyDescent="0.2">
      <c r="B135" s="1019"/>
      <c r="C135" s="102" t="s">
        <v>1806</v>
      </c>
      <c r="D135" s="23"/>
      <c r="E135" s="24"/>
      <c r="F135" s="23"/>
      <c r="G135" s="24"/>
      <c r="H135" s="86"/>
      <c r="I135" s="26"/>
    </row>
    <row r="136" spans="2:9" x14ac:dyDescent="0.2">
      <c r="B136" s="1010"/>
      <c r="C136" s="48" t="s">
        <v>1036</v>
      </c>
      <c r="D136" s="10" t="s">
        <v>2268</v>
      </c>
      <c r="E136" s="9">
        <v>2011</v>
      </c>
      <c r="F136" s="10" t="s">
        <v>669</v>
      </c>
      <c r="G136" s="9">
        <v>2018</v>
      </c>
      <c r="H136" s="87">
        <v>125.5</v>
      </c>
      <c r="I136" s="32" t="str">
        <f>IF(B135&gt;=1,SUM(B135*H136),"")</f>
        <v/>
      </c>
    </row>
    <row r="137" spans="2:9" x14ac:dyDescent="0.2">
      <c r="B137" s="236"/>
      <c r="C137" s="52" t="s">
        <v>2269</v>
      </c>
      <c r="D137" s="54" t="s">
        <v>2270</v>
      </c>
      <c r="E137" s="9">
        <v>2011</v>
      </c>
      <c r="F137" s="10" t="s">
        <v>669</v>
      </c>
      <c r="G137" s="9">
        <v>2018</v>
      </c>
      <c r="H137" s="84">
        <v>234.75</v>
      </c>
      <c r="I137" s="31" t="str">
        <f>IF(B137&gt;=1,SUM(B137*H137),"")</f>
        <v/>
      </c>
    </row>
    <row r="138" spans="2:9" x14ac:dyDescent="0.2">
      <c r="C138" s="91" t="s">
        <v>2210</v>
      </c>
      <c r="D138" s="213"/>
      <c r="E138" s="24"/>
      <c r="F138" s="23"/>
      <c r="G138" s="24"/>
      <c r="H138" s="86"/>
      <c r="I138" s="69"/>
    </row>
    <row r="139" spans="2:9" x14ac:dyDescent="0.2">
      <c r="B139" s="1032" t="s">
        <v>2211</v>
      </c>
      <c r="C139" s="1033"/>
      <c r="D139" s="23"/>
      <c r="E139" s="24"/>
      <c r="F139" s="23"/>
      <c r="G139" s="24"/>
      <c r="H139" s="86"/>
      <c r="I139" s="18"/>
    </row>
    <row r="140" spans="2:9" x14ac:dyDescent="0.2">
      <c r="B140" s="1019"/>
      <c r="C140" s="102" t="s">
        <v>2212</v>
      </c>
      <c r="D140" s="23"/>
      <c r="E140" s="24"/>
      <c r="F140" s="23"/>
      <c r="G140" s="24"/>
      <c r="H140" s="86"/>
      <c r="I140" s="26"/>
    </row>
    <row r="141" spans="2:9" x14ac:dyDescent="0.2">
      <c r="B141" s="1010"/>
      <c r="C141" s="48" t="s">
        <v>1036</v>
      </c>
      <c r="D141" s="10" t="s">
        <v>2213</v>
      </c>
      <c r="E141" s="9">
        <v>2011</v>
      </c>
      <c r="F141" s="10" t="s">
        <v>669</v>
      </c>
      <c r="G141" s="9">
        <v>2018</v>
      </c>
      <c r="H141" s="87">
        <v>65.8</v>
      </c>
      <c r="I141" s="32" t="str">
        <f>IF(B140&gt;=1,SUM(B140*H141),"")</f>
        <v/>
      </c>
    </row>
    <row r="142" spans="2:9" x14ac:dyDescent="0.2">
      <c r="B142"/>
      <c r="H142"/>
      <c r="I142"/>
    </row>
    <row r="143" spans="2:9" s="47" customFormat="1" x14ac:dyDescent="0.2">
      <c r="B143"/>
      <c r="C143"/>
      <c r="D143"/>
      <c r="E143"/>
      <c r="F143"/>
      <c r="G143"/>
      <c r="H143"/>
    </row>
    <row r="144" spans="2:9" x14ac:dyDescent="0.2">
      <c r="C144" s="216"/>
      <c r="D144" s="228"/>
      <c r="E144" s="16"/>
      <c r="F144" s="15"/>
      <c r="G144" s="16"/>
      <c r="H144" s="130"/>
      <c r="I144" s="69"/>
    </row>
    <row r="145" spans="2:9" ht="11.25" customHeight="1" x14ac:dyDescent="0.2">
      <c r="C145" s="216"/>
      <c r="D145" s="228"/>
      <c r="E145" s="16"/>
      <c r="F145" s="15"/>
      <c r="G145" s="16"/>
      <c r="H145" s="130"/>
      <c r="I145" s="69"/>
    </row>
    <row r="146" spans="2:9" ht="10.5" customHeight="1" x14ac:dyDescent="0.2">
      <c r="B146" s="40"/>
      <c r="C146" s="126"/>
      <c r="D146" s="108"/>
      <c r="E146" s="108"/>
      <c r="F146" s="108"/>
      <c r="G146" s="976" t="s">
        <v>2158</v>
      </c>
      <c r="H146" s="976"/>
      <c r="I146" s="234">
        <f>SUM(I124:I141)</f>
        <v>0</v>
      </c>
    </row>
    <row r="147" spans="2:9" x14ac:dyDescent="0.2">
      <c r="B147" s="40"/>
      <c r="C147" s="1029"/>
      <c r="D147" s="1029"/>
      <c r="E147" s="7"/>
      <c r="F147" s="978" t="s">
        <v>2438</v>
      </c>
      <c r="G147" s="978"/>
      <c r="H147" s="978"/>
      <c r="I147" s="43">
        <f>SUM(I146*0.1975)</f>
        <v>0</v>
      </c>
    </row>
    <row r="148" spans="2:9" s="47" customFormat="1" x14ac:dyDescent="0.2">
      <c r="B148" s="40"/>
      <c r="C148" s="1020"/>
      <c r="D148" s="1020"/>
      <c r="E148" s="108"/>
      <c r="F148" s="108"/>
      <c r="G148" s="979" t="s">
        <v>2032</v>
      </c>
      <c r="H148" s="979"/>
      <c r="I148" s="93">
        <f>I146+I147</f>
        <v>0</v>
      </c>
    </row>
    <row r="149" spans="2:9" x14ac:dyDescent="0.2">
      <c r="B149" s="22"/>
      <c r="C149" s="205" t="s">
        <v>2218</v>
      </c>
      <c r="D149" s="23"/>
      <c r="E149" s="24"/>
      <c r="F149" s="23"/>
      <c r="G149" s="24"/>
      <c r="H149" s="86"/>
      <c r="I149" s="26"/>
    </row>
    <row r="150" spans="2:9" x14ac:dyDescent="0.2">
      <c r="B150" s="13"/>
      <c r="C150" s="690" t="s">
        <v>2219</v>
      </c>
      <c r="D150" s="23"/>
      <c r="E150" s="24"/>
      <c r="F150" s="23"/>
      <c r="G150" s="24"/>
      <c r="H150" s="86"/>
      <c r="I150" s="26"/>
    </row>
    <row r="151" spans="2:9" x14ac:dyDescent="0.2">
      <c r="B151" s="13"/>
      <c r="C151" s="690" t="s">
        <v>3085</v>
      </c>
      <c r="D151" s="23"/>
      <c r="E151" s="24"/>
      <c r="F151" s="23"/>
      <c r="G151" s="24"/>
      <c r="H151" s="86"/>
      <c r="I151" s="26"/>
    </row>
    <row r="152" spans="2:9" x14ac:dyDescent="0.2">
      <c r="B152" s="13"/>
      <c r="C152" s="690" t="s">
        <v>2940</v>
      </c>
      <c r="D152" s="23"/>
      <c r="E152" s="24"/>
      <c r="F152" s="23"/>
      <c r="G152" s="24"/>
      <c r="H152" s="86"/>
      <c r="I152" s="26"/>
    </row>
    <row r="153" spans="2:9" ht="14.25" customHeight="1" x14ac:dyDescent="0.2">
      <c r="B153" s="1032" t="s">
        <v>1989</v>
      </c>
      <c r="C153" s="1033"/>
      <c r="D153" s="23"/>
      <c r="E153" s="24"/>
      <c r="F153" s="23"/>
      <c r="G153" s="24"/>
      <c r="H153" s="86"/>
      <c r="I153" s="26"/>
    </row>
    <row r="154" spans="2:9" ht="14.25" customHeight="1" x14ac:dyDescent="0.2">
      <c r="B154" s="1019"/>
      <c r="C154" s="102" t="s">
        <v>2220</v>
      </c>
      <c r="D154" s="23"/>
      <c r="E154" s="24"/>
      <c r="F154" s="23"/>
      <c r="G154" s="24"/>
      <c r="H154" s="86"/>
      <c r="I154" s="26"/>
    </row>
    <row r="155" spans="2:9" ht="13.5" customHeight="1" x14ac:dyDescent="0.2">
      <c r="B155" s="1010"/>
      <c r="C155" s="48" t="s">
        <v>1036</v>
      </c>
      <c r="D155" s="10" t="s">
        <v>2221</v>
      </c>
      <c r="E155" s="9">
        <v>2017</v>
      </c>
      <c r="F155" s="10" t="s">
        <v>669</v>
      </c>
      <c r="G155" s="9">
        <v>2018</v>
      </c>
      <c r="H155" s="87">
        <v>15.9</v>
      </c>
      <c r="I155" s="32" t="str">
        <f>IF(B154&gt;=1,SUM(B154*H155),"")</f>
        <v/>
      </c>
    </row>
    <row r="156" spans="2:9" x14ac:dyDescent="0.2">
      <c r="B156" s="236"/>
      <c r="C156" s="52" t="s">
        <v>134</v>
      </c>
      <c r="D156" s="54" t="s">
        <v>135</v>
      </c>
      <c r="E156" s="9">
        <v>2011</v>
      </c>
      <c r="F156" s="10" t="s">
        <v>669</v>
      </c>
      <c r="G156" s="9">
        <v>2018</v>
      </c>
      <c r="H156" s="84">
        <v>65.97</v>
      </c>
      <c r="I156" s="31" t="str">
        <f>IF(B156&gt;=1,SUM(B156*H156),"")</f>
        <v/>
      </c>
    </row>
    <row r="157" spans="2:9" ht="14.25" customHeight="1" x14ac:dyDescent="0.2">
      <c r="B157" s="1032" t="s">
        <v>2937</v>
      </c>
      <c r="C157" s="1033"/>
      <c r="D157" s="23"/>
      <c r="E157" s="24"/>
      <c r="F157" s="23"/>
      <c r="G157" s="24"/>
      <c r="H157" s="86"/>
      <c r="I157" s="26"/>
    </row>
    <row r="158" spans="2:9" ht="14.25" customHeight="1" x14ac:dyDescent="0.2">
      <c r="B158" s="1019"/>
      <c r="C158" s="102" t="s">
        <v>2938</v>
      </c>
      <c r="D158" s="23"/>
      <c r="E158" s="24"/>
      <c r="F158" s="23"/>
      <c r="G158" s="24"/>
      <c r="H158" s="86"/>
      <c r="I158" s="26"/>
    </row>
    <row r="159" spans="2:9" ht="13.5" customHeight="1" x14ac:dyDescent="0.2">
      <c r="B159" s="1010"/>
      <c r="C159" s="48" t="s">
        <v>1036</v>
      </c>
      <c r="D159" s="10" t="s">
        <v>2939</v>
      </c>
      <c r="E159" s="9">
        <v>2017</v>
      </c>
      <c r="F159" s="10" t="s">
        <v>669</v>
      </c>
      <c r="G159" s="9">
        <v>2023</v>
      </c>
      <c r="H159" s="87">
        <v>40</v>
      </c>
      <c r="I159" s="32" t="str">
        <f>IF(B158&gt;=1,SUM(B158*H159),"")</f>
        <v/>
      </c>
    </row>
    <row r="160" spans="2:9" x14ac:dyDescent="0.2">
      <c r="B160" s="13"/>
      <c r="C160" s="270" t="s">
        <v>3181</v>
      </c>
      <c r="D160" s="23"/>
      <c r="E160" s="24"/>
      <c r="F160" s="23"/>
      <c r="G160" s="24"/>
      <c r="H160" s="86"/>
      <c r="I160" s="18"/>
    </row>
    <row r="161" spans="2:9" x14ac:dyDescent="0.2">
      <c r="B161" s="1032" t="s">
        <v>192</v>
      </c>
      <c r="C161" s="1033"/>
      <c r="D161" s="23"/>
      <c r="E161" s="24"/>
      <c r="F161" s="23"/>
      <c r="G161" s="24"/>
      <c r="H161" s="86"/>
      <c r="I161" s="18"/>
    </row>
    <row r="162" spans="2:9" ht="13.5" customHeight="1" x14ac:dyDescent="0.2">
      <c r="B162" s="1019"/>
      <c r="C162" s="102" t="s">
        <v>2216</v>
      </c>
      <c r="D162" s="23"/>
      <c r="E162" s="24"/>
      <c r="F162" s="23"/>
      <c r="G162" s="24"/>
      <c r="H162" s="86"/>
      <c r="I162" s="26"/>
    </row>
    <row r="163" spans="2:9" x14ac:dyDescent="0.2">
      <c r="B163" s="1010"/>
      <c r="C163" s="48" t="s">
        <v>1036</v>
      </c>
      <c r="D163" s="10" t="s">
        <v>2217</v>
      </c>
      <c r="E163" s="9">
        <v>2011</v>
      </c>
      <c r="F163" s="10" t="s">
        <v>669</v>
      </c>
      <c r="G163" s="9">
        <v>2018</v>
      </c>
      <c r="H163" s="87">
        <v>80.25</v>
      </c>
      <c r="I163" s="32" t="str">
        <f>IF(B162&gt;=1,SUM(B162*H163),"")</f>
        <v/>
      </c>
    </row>
    <row r="164" spans="2:9" s="47" customFormat="1" x14ac:dyDescent="0.2">
      <c r="B164" s="236"/>
      <c r="C164" s="52" t="s">
        <v>2269</v>
      </c>
      <c r="D164" s="54" t="s">
        <v>133</v>
      </c>
      <c r="E164" s="9">
        <v>2011</v>
      </c>
      <c r="F164" s="10" t="s">
        <v>669</v>
      </c>
      <c r="G164" s="9">
        <v>2018</v>
      </c>
      <c r="H164" s="84">
        <v>173.23</v>
      </c>
      <c r="I164" s="31" t="str">
        <f>IF(B164&gt;=1,SUM(B164*H164),"")</f>
        <v/>
      </c>
    </row>
    <row r="165" spans="2:9" x14ac:dyDescent="0.2">
      <c r="B165" s="892"/>
      <c r="C165" s="270" t="s">
        <v>3182</v>
      </c>
      <c r="D165" s="896"/>
      <c r="E165" s="24"/>
      <c r="F165" s="896"/>
      <c r="G165" s="24"/>
      <c r="H165" s="86"/>
      <c r="I165" s="18"/>
    </row>
    <row r="166" spans="2:9" x14ac:dyDescent="0.2">
      <c r="B166" s="1032" t="s">
        <v>3030</v>
      </c>
      <c r="C166" s="1033"/>
      <c r="D166" s="896"/>
      <c r="E166" s="24"/>
      <c r="F166" s="896"/>
      <c r="G166" s="24"/>
      <c r="H166" s="86"/>
      <c r="I166" s="18"/>
    </row>
    <row r="167" spans="2:9" s="47" customFormat="1" x14ac:dyDescent="0.2">
      <c r="B167" s="236"/>
      <c r="C167" s="35" t="s">
        <v>3183</v>
      </c>
      <c r="D167" s="38" t="s">
        <v>2403</v>
      </c>
      <c r="E167" s="9">
        <v>2014</v>
      </c>
      <c r="F167" s="897" t="s">
        <v>669</v>
      </c>
      <c r="G167" s="9"/>
      <c r="H167" s="84"/>
      <c r="I167" s="31" t="str">
        <f>IF(B167&gt;=1,SUM(B167*H167),"")</f>
        <v/>
      </c>
    </row>
    <row r="168" spans="2:9" x14ac:dyDescent="0.2">
      <c r="B168" s="240"/>
      <c r="C168" s="91" t="s">
        <v>838</v>
      </c>
      <c r="D168" s="213"/>
      <c r="E168" s="24"/>
      <c r="F168" s="23"/>
      <c r="G168" s="24"/>
      <c r="H168" s="86"/>
      <c r="I168" s="29"/>
    </row>
    <row r="169" spans="2:9" x14ac:dyDescent="0.2">
      <c r="B169" s="1032" t="s">
        <v>192</v>
      </c>
      <c r="C169" s="1033"/>
      <c r="D169" s="23"/>
      <c r="E169" s="24"/>
      <c r="F169" s="23"/>
      <c r="G169" s="24"/>
      <c r="H169" s="86"/>
      <c r="I169" s="18"/>
    </row>
    <row r="170" spans="2:9" x14ac:dyDescent="0.2">
      <c r="B170" s="1019"/>
      <c r="C170" s="102" t="s">
        <v>129</v>
      </c>
      <c r="D170" s="23"/>
      <c r="E170" s="24"/>
      <c r="F170" s="23"/>
      <c r="G170" s="24"/>
      <c r="H170" s="86"/>
      <c r="I170" s="26"/>
    </row>
    <row r="171" spans="2:9" ht="13.5" customHeight="1" x14ac:dyDescent="0.2">
      <c r="B171" s="1010"/>
      <c r="C171" s="48" t="s">
        <v>1036</v>
      </c>
      <c r="D171" s="10" t="s">
        <v>128</v>
      </c>
      <c r="E171" s="9">
        <v>2011</v>
      </c>
      <c r="F171" s="10" t="s">
        <v>669</v>
      </c>
      <c r="G171" s="9">
        <v>2018</v>
      </c>
      <c r="H171" s="87">
        <v>82.5</v>
      </c>
      <c r="I171" s="32" t="str">
        <f>IF(B170&gt;=1,SUM(B170*H171),"")</f>
        <v/>
      </c>
    </row>
    <row r="172" spans="2:9" x14ac:dyDescent="0.2">
      <c r="B172" s="236"/>
      <c r="C172" s="52" t="s">
        <v>130</v>
      </c>
      <c r="D172" s="54" t="s">
        <v>131</v>
      </c>
      <c r="E172" s="9">
        <v>2011</v>
      </c>
      <c r="F172" s="10" t="s">
        <v>669</v>
      </c>
      <c r="G172" s="9">
        <v>2018</v>
      </c>
      <c r="H172" s="84">
        <v>165</v>
      </c>
      <c r="I172" s="31" t="str">
        <f>IF(B172&gt;=1,SUM(B172*H172),"")</f>
        <v/>
      </c>
    </row>
    <row r="173" spans="2:9" s="47" customFormat="1" x14ac:dyDescent="0.2">
      <c r="B173" s="236"/>
      <c r="C173" s="52" t="s">
        <v>815</v>
      </c>
      <c r="D173" s="54" t="s">
        <v>132</v>
      </c>
      <c r="E173" s="39">
        <v>2011</v>
      </c>
      <c r="F173" s="38" t="s">
        <v>669</v>
      </c>
      <c r="G173" s="39">
        <v>2018</v>
      </c>
      <c r="H173" s="84">
        <v>22.5</v>
      </c>
      <c r="I173" s="31"/>
    </row>
    <row r="174" spans="2:9" x14ac:dyDescent="0.2">
      <c r="B174" s="240"/>
      <c r="C174" s="91" t="s">
        <v>2377</v>
      </c>
      <c r="D174" s="213"/>
      <c r="E174" s="24"/>
      <c r="F174" s="23"/>
      <c r="G174" s="24"/>
      <c r="H174" s="86"/>
      <c r="I174" s="29"/>
    </row>
    <row r="175" spans="2:9" x14ac:dyDescent="0.2">
      <c r="B175" s="1032" t="s">
        <v>192</v>
      </c>
      <c r="C175" s="1033"/>
      <c r="D175" s="23"/>
      <c r="E175" s="24"/>
      <c r="F175" s="23"/>
      <c r="G175" s="24"/>
      <c r="H175" s="86"/>
      <c r="I175" s="18"/>
    </row>
    <row r="176" spans="2:9" ht="20.25" customHeight="1" x14ac:dyDescent="0.2">
      <c r="B176" s="1019"/>
      <c r="C176" s="102" t="s">
        <v>1389</v>
      </c>
      <c r="D176" s="23"/>
      <c r="E176" s="24"/>
      <c r="F176" s="23"/>
      <c r="G176" s="24"/>
      <c r="H176" s="86"/>
      <c r="I176" s="26"/>
    </row>
    <row r="177" spans="2:90" ht="21" customHeight="1" x14ac:dyDescent="0.2">
      <c r="B177" s="1010"/>
      <c r="C177" s="48" t="s">
        <v>1036</v>
      </c>
      <c r="D177" s="10" t="s">
        <v>1391</v>
      </c>
      <c r="E177" s="9">
        <v>2011</v>
      </c>
      <c r="F177" s="10" t="s">
        <v>669</v>
      </c>
      <c r="G177" s="9">
        <v>2018</v>
      </c>
      <c r="H177" s="87">
        <v>82.5</v>
      </c>
      <c r="I177" s="32" t="str">
        <f>IF(B176&gt;=1,SUM(B176*H177),"")</f>
        <v/>
      </c>
    </row>
    <row r="178" spans="2:90" ht="20.25" customHeight="1" x14ac:dyDescent="0.2">
      <c r="B178" s="236"/>
      <c r="C178" s="52" t="s">
        <v>130</v>
      </c>
      <c r="D178" s="54" t="s">
        <v>1390</v>
      </c>
      <c r="E178" s="9">
        <v>2011</v>
      </c>
      <c r="F178" s="10" t="s">
        <v>669</v>
      </c>
      <c r="G178" s="9">
        <v>2018</v>
      </c>
      <c r="H178" s="84">
        <v>165</v>
      </c>
      <c r="I178" s="31" t="str">
        <f>IF(B178&gt;=1,SUM(B178*H178),"")</f>
        <v/>
      </c>
    </row>
    <row r="179" spans="2:90" ht="15.75" customHeight="1" x14ac:dyDescent="0.2">
      <c r="B179" s="236"/>
      <c r="C179" s="52" t="s">
        <v>815</v>
      </c>
      <c r="D179" s="54" t="s">
        <v>132</v>
      </c>
      <c r="E179" s="39">
        <v>2011</v>
      </c>
      <c r="F179" s="38" t="s">
        <v>669</v>
      </c>
      <c r="G179" s="39">
        <v>2018</v>
      </c>
      <c r="H179" s="84">
        <v>22.5</v>
      </c>
      <c r="I179" s="31"/>
    </row>
    <row r="180" spans="2:90" ht="15.75" customHeight="1" x14ac:dyDescent="0.2">
      <c r="C180" s="91" t="s">
        <v>2419</v>
      </c>
      <c r="D180" s="213"/>
      <c r="E180" s="24"/>
      <c r="F180" s="23"/>
      <c r="G180" s="24"/>
      <c r="H180" s="86"/>
      <c r="I180" s="69"/>
    </row>
    <row r="181" spans="2:90" x14ac:dyDescent="0.2">
      <c r="B181" s="1032" t="s">
        <v>3184</v>
      </c>
      <c r="C181" s="1033"/>
      <c r="D181" s="23"/>
      <c r="E181" s="24"/>
      <c r="F181" s="23"/>
      <c r="G181" s="24"/>
      <c r="H181" s="86"/>
      <c r="I181" s="18"/>
    </row>
    <row r="182" spans="2:90" s="47" customFormat="1" x14ac:dyDescent="0.2">
      <c r="B182" s="1019"/>
      <c r="C182" s="102" t="s">
        <v>2420</v>
      </c>
      <c r="D182" s="23"/>
      <c r="E182" s="24"/>
      <c r="F182" s="23"/>
      <c r="G182" s="24"/>
      <c r="H182" s="86"/>
      <c r="I182" s="26"/>
    </row>
    <row r="183" spans="2:90" x14ac:dyDescent="0.2">
      <c r="B183" s="1010"/>
      <c r="C183" s="48" t="s">
        <v>1036</v>
      </c>
      <c r="D183" s="10" t="s">
        <v>2418</v>
      </c>
      <c r="E183" s="9">
        <v>2013</v>
      </c>
      <c r="F183" s="10" t="s">
        <v>1457</v>
      </c>
      <c r="G183" s="9">
        <v>2021</v>
      </c>
      <c r="H183" s="87">
        <v>118.75</v>
      </c>
      <c r="I183" s="32" t="str">
        <f>IF(B182&gt;=1,SUM(B182*H183),"")</f>
        <v/>
      </c>
    </row>
    <row r="184" spans="2:90" x14ac:dyDescent="0.2">
      <c r="C184" s="216"/>
      <c r="D184" s="228"/>
      <c r="E184" s="16"/>
      <c r="F184" s="15"/>
      <c r="G184" s="16"/>
      <c r="H184" s="130"/>
      <c r="I184" s="69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</row>
    <row r="185" spans="2:90" x14ac:dyDescent="0.2"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</row>
    <row r="186" spans="2:90" x14ac:dyDescent="0.2">
      <c r="B186" s="40"/>
      <c r="C186" s="126"/>
      <c r="D186" s="108"/>
      <c r="E186" s="108"/>
      <c r="F186" s="108"/>
      <c r="G186" s="976" t="s">
        <v>2158</v>
      </c>
      <c r="H186" s="976"/>
      <c r="I186" s="234">
        <f>SUM(I149:I179)</f>
        <v>0</v>
      </c>
    </row>
    <row r="187" spans="2:90" x14ac:dyDescent="0.2">
      <c r="B187" s="40"/>
      <c r="C187" s="1029"/>
      <c r="D187" s="1029"/>
      <c r="E187" s="7"/>
      <c r="F187" s="978" t="s">
        <v>2438</v>
      </c>
      <c r="G187" s="978"/>
      <c r="H187" s="978"/>
      <c r="I187" s="43">
        <f>SUM(I186*0.1975)</f>
        <v>0</v>
      </c>
    </row>
    <row r="188" spans="2:90" x14ac:dyDescent="0.2">
      <c r="B188" s="40"/>
      <c r="C188" s="1020"/>
      <c r="D188" s="1020"/>
      <c r="E188" s="108"/>
      <c r="F188" s="108"/>
      <c r="G188" s="979" t="s">
        <v>2032</v>
      </c>
      <c r="H188" s="979"/>
      <c r="I188" s="93">
        <f>I186+I187</f>
        <v>0</v>
      </c>
    </row>
    <row r="189" spans="2:90" x14ac:dyDescent="0.2">
      <c r="B189" s="22"/>
      <c r="C189" s="205" t="s">
        <v>1118</v>
      </c>
      <c r="D189" s="23"/>
      <c r="E189" s="24"/>
      <c r="F189" s="23"/>
      <c r="G189" s="24"/>
      <c r="H189" s="86"/>
      <c r="I189" s="26"/>
    </row>
    <row r="190" spans="2:90" x14ac:dyDescent="0.2">
      <c r="B190" s="1032" t="s">
        <v>318</v>
      </c>
      <c r="C190" s="1033"/>
      <c r="D190" s="23"/>
      <c r="E190" s="24"/>
      <c r="F190" s="23"/>
      <c r="G190" s="24"/>
      <c r="H190" s="86"/>
      <c r="I190" s="26"/>
    </row>
    <row r="191" spans="2:90" ht="12" customHeight="1" x14ac:dyDescent="0.2">
      <c r="B191" s="1019"/>
      <c r="C191" s="102" t="s">
        <v>683</v>
      </c>
      <c r="D191" s="23"/>
      <c r="E191" s="24"/>
      <c r="F191" s="23"/>
      <c r="G191" s="24"/>
      <c r="H191" s="86"/>
      <c r="I191" s="26"/>
    </row>
    <row r="192" spans="2:90" x14ac:dyDescent="0.2">
      <c r="B192" s="1010"/>
      <c r="C192" s="48" t="s">
        <v>1036</v>
      </c>
      <c r="D192" s="10" t="s">
        <v>684</v>
      </c>
      <c r="E192" s="9">
        <v>2011</v>
      </c>
      <c r="F192" s="10" t="s">
        <v>457</v>
      </c>
      <c r="G192" s="9">
        <v>2018</v>
      </c>
      <c r="H192" s="87">
        <v>65.64</v>
      </c>
      <c r="I192" s="32" t="str">
        <f>IF(B191&gt;=1,SUM(B191*H192),"")</f>
        <v/>
      </c>
    </row>
    <row r="193" spans="2:9" ht="15.75" customHeight="1" x14ac:dyDescent="0.2">
      <c r="B193" s="236"/>
      <c r="C193" s="52" t="s">
        <v>1990</v>
      </c>
      <c r="D193" s="54" t="s">
        <v>686</v>
      </c>
      <c r="E193" s="9">
        <v>2011</v>
      </c>
      <c r="F193" s="10" t="s">
        <v>457</v>
      </c>
      <c r="G193" s="9">
        <v>2018</v>
      </c>
      <c r="H193" s="84">
        <v>73.8</v>
      </c>
      <c r="I193" s="31" t="str">
        <f>IF(B193&gt;=1,SUM(B193*H193),"")</f>
        <v/>
      </c>
    </row>
    <row r="194" spans="2:9" x14ac:dyDescent="0.2">
      <c r="B194" s="236"/>
      <c r="C194" s="52" t="s">
        <v>687</v>
      </c>
      <c r="D194" s="715" t="s">
        <v>685</v>
      </c>
      <c r="E194" s="39">
        <v>2011</v>
      </c>
      <c r="F194" s="38" t="s">
        <v>457</v>
      </c>
      <c r="G194" s="9">
        <v>2018</v>
      </c>
      <c r="H194" s="84">
        <v>27</v>
      </c>
      <c r="I194" s="31" t="str">
        <f>IF(B194&gt;=1,SUM(B194*H194),"")</f>
        <v/>
      </c>
    </row>
    <row r="195" spans="2:9" ht="15.75" customHeight="1" x14ac:dyDescent="0.2">
      <c r="B195" s="236"/>
      <c r="C195" s="221" t="s">
        <v>782</v>
      </c>
      <c r="D195" s="716" t="s">
        <v>694</v>
      </c>
      <c r="E195" s="39">
        <v>2011</v>
      </c>
      <c r="F195" s="38" t="s">
        <v>457</v>
      </c>
      <c r="G195" s="39">
        <v>2018</v>
      </c>
      <c r="H195" s="84">
        <v>19.739999999999998</v>
      </c>
      <c r="I195" s="31"/>
    </row>
    <row r="196" spans="2:9" x14ac:dyDescent="0.2">
      <c r="B196" s="236"/>
      <c r="C196" s="221" t="s">
        <v>688</v>
      </c>
      <c r="D196" s="54" t="s">
        <v>689</v>
      </c>
      <c r="E196" s="39">
        <v>2011</v>
      </c>
      <c r="F196" s="38" t="s">
        <v>457</v>
      </c>
      <c r="G196" s="39">
        <v>2018</v>
      </c>
      <c r="H196" s="84">
        <v>99</v>
      </c>
      <c r="I196" s="139"/>
    </row>
    <row r="197" spans="2:9" x14ac:dyDescent="0.2">
      <c r="B197" s="236"/>
      <c r="C197" s="221" t="s">
        <v>690</v>
      </c>
      <c r="D197" s="54" t="s">
        <v>691</v>
      </c>
      <c r="E197" s="39">
        <v>2011</v>
      </c>
      <c r="F197" s="38" t="s">
        <v>457</v>
      </c>
      <c r="G197" s="39">
        <v>2018</v>
      </c>
      <c r="H197" s="84">
        <v>159</v>
      </c>
      <c r="I197" s="139"/>
    </row>
    <row r="198" spans="2:9" ht="15.75" customHeight="1" x14ac:dyDescent="0.2">
      <c r="B198" s="236"/>
      <c r="C198" s="221" t="s">
        <v>692</v>
      </c>
      <c r="D198" s="54" t="s">
        <v>693</v>
      </c>
      <c r="E198" s="39">
        <v>2011</v>
      </c>
      <c r="F198" s="38" t="s">
        <v>457</v>
      </c>
      <c r="G198" s="39">
        <v>2018</v>
      </c>
      <c r="H198" s="84">
        <v>129.99</v>
      </c>
      <c r="I198" s="139"/>
    </row>
    <row r="199" spans="2:9" ht="15.75" customHeight="1" x14ac:dyDescent="0.2">
      <c r="B199" s="240"/>
      <c r="C199" s="182" t="s">
        <v>1128</v>
      </c>
      <c r="D199" s="213"/>
      <c r="E199" s="24"/>
      <c r="F199" s="23"/>
      <c r="G199" s="24"/>
      <c r="H199" s="86"/>
      <c r="I199" s="211"/>
    </row>
    <row r="200" spans="2:9" x14ac:dyDescent="0.2">
      <c r="C200" s="694" t="s">
        <v>1118</v>
      </c>
      <c r="D200" s="213"/>
      <c r="E200" s="24"/>
      <c r="F200" s="23"/>
      <c r="G200" s="24"/>
      <c r="H200" s="86"/>
      <c r="I200" s="211"/>
    </row>
    <row r="201" spans="2:9" s="47" customFormat="1" x14ac:dyDescent="0.2">
      <c r="B201" s="1032" t="s">
        <v>1989</v>
      </c>
      <c r="C201" s="1033"/>
      <c r="D201" s="23"/>
      <c r="E201" s="24"/>
      <c r="F201" s="23"/>
      <c r="G201" s="24"/>
      <c r="H201" s="86"/>
      <c r="I201" s="26"/>
    </row>
    <row r="202" spans="2:9" s="47" customFormat="1" x14ac:dyDescent="0.2">
      <c r="B202" s="8"/>
      <c r="C202" s="271" t="s">
        <v>1119</v>
      </c>
      <c r="D202" s="10" t="s">
        <v>1120</v>
      </c>
      <c r="E202" s="9">
        <v>2013</v>
      </c>
      <c r="F202" s="10" t="s">
        <v>669</v>
      </c>
      <c r="G202" s="9">
        <v>2020</v>
      </c>
      <c r="H202" s="87">
        <v>1295</v>
      </c>
      <c r="I202" s="21"/>
    </row>
    <row r="203" spans="2:9" s="47" customFormat="1" x14ac:dyDescent="0.2">
      <c r="B203" s="1039" t="s">
        <v>325</v>
      </c>
      <c r="C203" s="1040"/>
      <c r="D203" s="3"/>
      <c r="E203" s="2"/>
      <c r="F203" s="3"/>
      <c r="G203" s="2"/>
      <c r="H203" s="88"/>
      <c r="I203" s="242"/>
    </row>
    <row r="204" spans="2:9" x14ac:dyDescent="0.2">
      <c r="B204" s="8"/>
      <c r="C204" s="271" t="s">
        <v>1121</v>
      </c>
      <c r="D204" s="10" t="s">
        <v>1122</v>
      </c>
      <c r="E204" s="9">
        <v>2013</v>
      </c>
      <c r="F204" s="10" t="s">
        <v>669</v>
      </c>
      <c r="G204" s="9">
        <v>2020</v>
      </c>
      <c r="H204" s="87">
        <v>16</v>
      </c>
      <c r="I204" s="21"/>
    </row>
    <row r="205" spans="2:9" x14ac:dyDescent="0.2">
      <c r="B205" s="1039" t="s">
        <v>1123</v>
      </c>
      <c r="C205" s="1040"/>
      <c r="D205" s="3"/>
      <c r="E205" s="2"/>
      <c r="F205" s="3"/>
      <c r="G205" s="2"/>
      <c r="H205" s="88"/>
      <c r="I205" s="242"/>
    </row>
    <row r="206" spans="2:9" x14ac:dyDescent="0.2">
      <c r="B206" s="8"/>
      <c r="C206" s="271" t="s">
        <v>1124</v>
      </c>
      <c r="D206" s="10" t="s">
        <v>1125</v>
      </c>
      <c r="E206" s="9">
        <v>2013</v>
      </c>
      <c r="F206" s="10" t="s">
        <v>669</v>
      </c>
      <c r="G206" s="9">
        <v>2020</v>
      </c>
      <c r="H206" s="87">
        <v>79.95</v>
      </c>
      <c r="I206" s="21"/>
    </row>
    <row r="207" spans="2:9" ht="16.5" customHeight="1" x14ac:dyDescent="0.2">
      <c r="B207" s="34"/>
      <c r="C207" s="748" t="s">
        <v>1126</v>
      </c>
      <c r="D207" s="38"/>
      <c r="E207" s="39"/>
      <c r="F207" s="38"/>
      <c r="G207" s="39"/>
      <c r="H207" s="84">
        <v>690</v>
      </c>
      <c r="I207" s="719"/>
    </row>
    <row r="208" spans="2:9" ht="17.25" customHeight="1" x14ac:dyDescent="0.2">
      <c r="B208" s="1"/>
      <c r="C208" s="749" t="s">
        <v>1127</v>
      </c>
      <c r="D208" s="3"/>
      <c r="E208" s="2"/>
      <c r="F208" s="3"/>
      <c r="G208" s="2"/>
      <c r="H208" s="88"/>
      <c r="I208" s="242"/>
    </row>
    <row r="209" spans="2:9" ht="19.5" customHeight="1" x14ac:dyDescent="0.2">
      <c r="B209" s="1032" t="s">
        <v>1123</v>
      </c>
      <c r="C209" s="1033"/>
      <c r="D209" s="23"/>
      <c r="E209" s="24"/>
      <c r="F209" s="23"/>
      <c r="G209" s="24"/>
      <c r="H209" s="86"/>
      <c r="I209" s="26"/>
    </row>
    <row r="210" spans="2:9" ht="15.75" customHeight="1" x14ac:dyDescent="0.2">
      <c r="B210" s="8"/>
      <c r="C210" s="271" t="s">
        <v>1124</v>
      </c>
      <c r="D210" s="10" t="s">
        <v>1125</v>
      </c>
      <c r="E210" s="9">
        <v>2013</v>
      </c>
      <c r="F210" s="10" t="s">
        <v>669</v>
      </c>
      <c r="G210" s="9">
        <v>2020</v>
      </c>
      <c r="H210" s="87">
        <v>79.95</v>
      </c>
      <c r="I210" s="26"/>
    </row>
    <row r="211" spans="2:9" ht="15.75" customHeight="1" x14ac:dyDescent="0.2">
      <c r="B211" s="34"/>
      <c r="C211" s="748" t="s">
        <v>1126</v>
      </c>
      <c r="D211" s="38"/>
      <c r="E211" s="39"/>
      <c r="F211" s="38"/>
      <c r="G211" s="39"/>
      <c r="H211" s="84">
        <v>690</v>
      </c>
      <c r="I211" s="32" t="str">
        <f>IF(B210&gt;=1,SUM(B210*H211),"")</f>
        <v/>
      </c>
    </row>
    <row r="212" spans="2:9" x14ac:dyDescent="0.2">
      <c r="B212" s="1039" t="s">
        <v>325</v>
      </c>
      <c r="C212" s="1040"/>
      <c r="D212" s="3"/>
      <c r="E212" s="2"/>
      <c r="F212" s="3"/>
      <c r="G212" s="2"/>
      <c r="H212" s="88"/>
      <c r="I212" s="29"/>
    </row>
    <row r="213" spans="2:9" s="47" customFormat="1" x14ac:dyDescent="0.2">
      <c r="B213" s="8"/>
      <c r="C213" s="271" t="s">
        <v>1121</v>
      </c>
      <c r="D213" s="10" t="s">
        <v>1122</v>
      </c>
      <c r="E213" s="9">
        <v>2013</v>
      </c>
      <c r="F213" s="10" t="s">
        <v>669</v>
      </c>
      <c r="G213" s="9">
        <v>2020</v>
      </c>
      <c r="H213" s="87">
        <v>16</v>
      </c>
      <c r="I213" s="32"/>
    </row>
    <row r="214" spans="2:9" x14ac:dyDescent="0.2">
      <c r="B214" s="1039" t="s">
        <v>495</v>
      </c>
      <c r="C214" s="1040"/>
      <c r="D214" s="3"/>
      <c r="E214" s="2"/>
      <c r="F214" s="3"/>
      <c r="G214" s="2"/>
      <c r="H214" s="88"/>
      <c r="I214" s="893"/>
    </row>
    <row r="215" spans="2:9" s="47" customFormat="1" x14ac:dyDescent="0.2">
      <c r="B215" s="899"/>
      <c r="C215" s="271" t="s">
        <v>3185</v>
      </c>
      <c r="D215" s="897"/>
      <c r="E215" s="9"/>
      <c r="F215" s="897" t="s">
        <v>290</v>
      </c>
      <c r="G215" s="9"/>
      <c r="H215" s="87"/>
      <c r="I215" s="894"/>
    </row>
    <row r="216" spans="2:9" x14ac:dyDescent="0.2">
      <c r="B216" s="922"/>
      <c r="C216" s="694" t="s">
        <v>3264</v>
      </c>
      <c r="D216" s="213"/>
      <c r="E216" s="24"/>
      <c r="F216" s="923"/>
      <c r="G216" s="24"/>
      <c r="H216" s="86"/>
      <c r="I216" s="211"/>
    </row>
    <row r="217" spans="2:9" s="47" customFormat="1" x14ac:dyDescent="0.2">
      <c r="B217" s="1032" t="s">
        <v>2931</v>
      </c>
      <c r="C217" s="1033"/>
      <c r="D217" s="923"/>
      <c r="E217" s="24"/>
      <c r="F217" s="923"/>
      <c r="G217" s="24"/>
      <c r="H217" s="86"/>
      <c r="I217" s="26"/>
    </row>
    <row r="218" spans="2:9" s="47" customFormat="1" x14ac:dyDescent="0.2">
      <c r="B218" s="926"/>
      <c r="C218" s="271" t="s">
        <v>3268</v>
      </c>
      <c r="D218" s="924" t="s">
        <v>3265</v>
      </c>
      <c r="E218" s="9">
        <v>2019</v>
      </c>
      <c r="F218" s="924" t="s">
        <v>1011</v>
      </c>
      <c r="G218" s="9">
        <v>2023</v>
      </c>
      <c r="H218" s="87">
        <v>79.98</v>
      </c>
      <c r="I218" s="21"/>
    </row>
    <row r="219" spans="2:9" x14ac:dyDescent="0.2">
      <c r="B219" s="922"/>
      <c r="C219" s="694" t="s">
        <v>3266</v>
      </c>
      <c r="D219" s="213"/>
      <c r="E219" s="24"/>
      <c r="F219" s="923"/>
      <c r="G219" s="24"/>
      <c r="H219" s="86"/>
      <c r="I219" s="211"/>
    </row>
    <row r="220" spans="2:9" s="47" customFormat="1" x14ac:dyDescent="0.2">
      <c r="B220" s="1032" t="s">
        <v>2931</v>
      </c>
      <c r="C220" s="1033"/>
      <c r="D220" s="923"/>
      <c r="E220" s="24"/>
      <c r="F220" s="923"/>
      <c r="G220" s="24"/>
      <c r="H220" s="86"/>
      <c r="I220" s="26"/>
    </row>
    <row r="221" spans="2:9" s="47" customFormat="1" x14ac:dyDescent="0.2">
      <c r="B221" s="926"/>
      <c r="C221" s="271" t="s">
        <v>3267</v>
      </c>
      <c r="D221" s="924" t="s">
        <v>3265</v>
      </c>
      <c r="E221" s="9">
        <v>2019</v>
      </c>
      <c r="F221" s="924" t="s">
        <v>1011</v>
      </c>
      <c r="G221" s="9">
        <v>2023</v>
      </c>
      <c r="H221" s="87">
        <v>79.98</v>
      </c>
      <c r="I221" s="21"/>
    </row>
    <row r="222" spans="2:9" s="47" customFormat="1" x14ac:dyDescent="0.2">
      <c r="B222" s="217"/>
      <c r="C222"/>
      <c r="D222"/>
      <c r="E222"/>
      <c r="F222"/>
      <c r="G222"/>
      <c r="H222" s="132"/>
    </row>
    <row r="223" spans="2:9" s="47" customFormat="1" x14ac:dyDescent="0.2">
      <c r="B223" s="217"/>
      <c r="C223"/>
      <c r="D223"/>
      <c r="E223"/>
      <c r="F223"/>
      <c r="G223"/>
      <c r="H223" s="132"/>
    </row>
    <row r="224" spans="2:9" ht="15.75" customHeight="1" x14ac:dyDescent="0.2"/>
    <row r="225" spans="2:9" ht="15.75" customHeight="1" x14ac:dyDescent="0.2">
      <c r="B225" s="40"/>
      <c r="C225" s="126"/>
      <c r="D225" s="108"/>
      <c r="E225" s="108"/>
      <c r="F225" s="108"/>
      <c r="G225" s="976" t="s">
        <v>2158</v>
      </c>
      <c r="H225" s="976"/>
      <c r="I225" s="234">
        <f>SUM(I189:I213)</f>
        <v>0</v>
      </c>
    </row>
    <row r="226" spans="2:9" x14ac:dyDescent="0.2">
      <c r="B226" s="40"/>
      <c r="C226" s="1029"/>
      <c r="D226" s="1029"/>
      <c r="E226" s="7"/>
      <c r="F226" s="978" t="s">
        <v>2438</v>
      </c>
      <c r="G226" s="978"/>
      <c r="H226" s="978"/>
      <c r="I226" s="43">
        <f>SUM(I225*0.1975)</f>
        <v>0</v>
      </c>
    </row>
    <row r="227" spans="2:9" s="47" customFormat="1" x14ac:dyDescent="0.2">
      <c r="B227" s="40"/>
      <c r="C227" s="1020"/>
      <c r="D227" s="1020"/>
      <c r="E227" s="108"/>
      <c r="F227" s="108"/>
      <c r="G227" s="979" t="s">
        <v>2032</v>
      </c>
      <c r="H227" s="979"/>
      <c r="I227" s="93">
        <f>I225+I226</f>
        <v>0</v>
      </c>
    </row>
    <row r="228" spans="2:9" ht="12.75" customHeight="1" x14ac:dyDescent="0.2">
      <c r="B228" s="22"/>
      <c r="C228" s="205" t="s">
        <v>1129</v>
      </c>
      <c r="D228" s="23"/>
      <c r="E228" s="24"/>
      <c r="F228" s="23"/>
      <c r="G228" s="24"/>
      <c r="H228" s="86"/>
      <c r="I228" s="26"/>
    </row>
    <row r="229" spans="2:9" ht="12.75" customHeight="1" x14ac:dyDescent="0.2">
      <c r="B229" s="1032" t="s">
        <v>3186</v>
      </c>
      <c r="C229" s="1033"/>
      <c r="D229" s="896"/>
      <c r="E229" s="24"/>
      <c r="F229" s="896"/>
      <c r="G229" s="24"/>
      <c r="H229" s="86"/>
      <c r="I229" s="26"/>
    </row>
    <row r="230" spans="2:9" ht="9.75" customHeight="1" x14ac:dyDescent="0.2">
      <c r="B230" s="899"/>
      <c r="C230" s="271" t="s">
        <v>3187</v>
      </c>
      <c r="D230" s="897" t="s">
        <v>2407</v>
      </c>
      <c r="E230" s="9">
        <v>2014</v>
      </c>
      <c r="F230" s="897" t="s">
        <v>2162</v>
      </c>
      <c r="G230" s="9"/>
      <c r="H230" s="87">
        <v>126.95</v>
      </c>
      <c r="I230" s="26"/>
    </row>
    <row r="231" spans="2:9" ht="12.75" customHeight="1" x14ac:dyDescent="0.2">
      <c r="B231" s="1032" t="s">
        <v>3189</v>
      </c>
      <c r="C231" s="1033"/>
      <c r="D231" s="896"/>
      <c r="E231" s="24"/>
      <c r="F231" s="896"/>
      <c r="G231" s="24"/>
      <c r="H231" s="86"/>
      <c r="I231" s="26"/>
    </row>
    <row r="232" spans="2:9" ht="9.75" customHeight="1" x14ac:dyDescent="0.2">
      <c r="B232" s="899"/>
      <c r="C232" s="271" t="s">
        <v>3188</v>
      </c>
      <c r="D232" s="897" t="s">
        <v>2410</v>
      </c>
      <c r="E232" s="9">
        <v>2014</v>
      </c>
      <c r="F232" s="897" t="s">
        <v>2162</v>
      </c>
      <c r="G232" s="9"/>
      <c r="H232" s="87"/>
      <c r="I232" s="26"/>
    </row>
    <row r="233" spans="2:9" ht="12.75" customHeight="1" x14ac:dyDescent="0.2">
      <c r="B233" s="1032" t="s">
        <v>1123</v>
      </c>
      <c r="C233" s="1033"/>
      <c r="D233" s="23"/>
      <c r="E233" s="24"/>
      <c r="F233" s="23"/>
      <c r="G233" s="24"/>
      <c r="H233" s="86"/>
      <c r="I233" s="26"/>
    </row>
    <row r="234" spans="2:9" ht="9.75" customHeight="1" x14ac:dyDescent="0.2">
      <c r="B234" s="8"/>
      <c r="C234" s="271" t="s">
        <v>1124</v>
      </c>
      <c r="D234" s="10" t="s">
        <v>1125</v>
      </c>
      <c r="E234" s="9">
        <v>2013</v>
      </c>
      <c r="F234" s="10" t="s">
        <v>669</v>
      </c>
      <c r="G234" s="9">
        <v>2020</v>
      </c>
      <c r="H234" s="87">
        <v>79.95</v>
      </c>
      <c r="I234" s="26"/>
    </row>
    <row r="235" spans="2:9" x14ac:dyDescent="0.2">
      <c r="B235" s="34"/>
      <c r="C235" s="748" t="s">
        <v>1126</v>
      </c>
      <c r="D235" s="38"/>
      <c r="E235" s="39"/>
      <c r="F235" s="38"/>
      <c r="G235" s="39"/>
      <c r="H235" s="84">
        <v>690</v>
      </c>
      <c r="I235" s="32" t="str">
        <f>IF(B234&gt;=1,SUM(B234*H235),"")</f>
        <v/>
      </c>
    </row>
    <row r="236" spans="2:9" s="47" customFormat="1" x14ac:dyDescent="0.2">
      <c r="B236" s="1039" t="s">
        <v>1989</v>
      </c>
      <c r="C236" s="1040"/>
      <c r="D236" s="23"/>
      <c r="E236" s="24"/>
      <c r="F236" s="23"/>
      <c r="G236" s="24"/>
      <c r="H236" s="86"/>
      <c r="I236" s="29"/>
    </row>
    <row r="237" spans="2:9" x14ac:dyDescent="0.2">
      <c r="B237" s="8"/>
      <c r="C237" s="271" t="s">
        <v>1119</v>
      </c>
      <c r="D237" s="10" t="s">
        <v>1120</v>
      </c>
      <c r="E237" s="9">
        <v>2013</v>
      </c>
      <c r="F237" s="10" t="s">
        <v>669</v>
      </c>
      <c r="G237" s="9">
        <v>2020</v>
      </c>
      <c r="H237" s="87">
        <v>1295</v>
      </c>
      <c r="I237" s="29"/>
    </row>
    <row r="238" spans="2:9" x14ac:dyDescent="0.2">
      <c r="B238" s="1"/>
      <c r="C238" s="749" t="s">
        <v>1130</v>
      </c>
      <c r="D238" s="3"/>
      <c r="E238" s="2"/>
      <c r="F238" s="3"/>
      <c r="G238" s="2"/>
      <c r="H238" s="88"/>
      <c r="I238" s="26"/>
    </row>
    <row r="239" spans="2:9" s="47" customFormat="1" ht="16.5" customHeight="1" x14ac:dyDescent="0.2">
      <c r="B239" s="1032" t="s">
        <v>1123</v>
      </c>
      <c r="C239" s="1033"/>
      <c r="D239" s="23"/>
      <c r="E239" s="24"/>
      <c r="F239" s="23"/>
      <c r="G239" s="24"/>
      <c r="H239" s="86"/>
      <c r="I239" s="26"/>
    </row>
    <row r="240" spans="2:9" ht="13.5" customHeight="1" x14ac:dyDescent="0.2">
      <c r="B240" s="8"/>
      <c r="C240" s="271" t="s">
        <v>1124</v>
      </c>
      <c r="D240" s="10" t="s">
        <v>1125</v>
      </c>
      <c r="E240" s="9">
        <v>2013</v>
      </c>
      <c r="F240" s="10" t="s">
        <v>669</v>
      </c>
      <c r="G240" s="9">
        <v>2020</v>
      </c>
      <c r="H240" s="87">
        <v>79.95</v>
      </c>
      <c r="I240" s="26"/>
    </row>
    <row r="241" spans="2:9" x14ac:dyDescent="0.2">
      <c r="B241" s="34"/>
      <c r="C241" s="748" t="s">
        <v>1126</v>
      </c>
      <c r="D241" s="38"/>
      <c r="E241" s="39"/>
      <c r="F241" s="38"/>
      <c r="G241" s="39"/>
      <c r="H241" s="84">
        <v>690</v>
      </c>
      <c r="I241" s="32" t="str">
        <f>IF(B240&gt;=1,SUM(B240*H241),"")</f>
        <v/>
      </c>
    </row>
    <row r="242" spans="2:9" s="47" customFormat="1" ht="16.5" customHeight="1" x14ac:dyDescent="0.2">
      <c r="B242" s="1032" t="s">
        <v>3190</v>
      </c>
      <c r="C242" s="1033"/>
      <c r="D242" s="896"/>
      <c r="E242" s="24"/>
      <c r="F242" s="896"/>
      <c r="G242" s="24"/>
      <c r="H242" s="86"/>
      <c r="I242" s="26"/>
    </row>
    <row r="243" spans="2:9" ht="13.5" customHeight="1" x14ac:dyDescent="0.2">
      <c r="B243" s="899"/>
      <c r="C243" s="271" t="s">
        <v>3191</v>
      </c>
      <c r="D243" s="897" t="s">
        <v>2778</v>
      </c>
      <c r="E243" s="9">
        <v>2012</v>
      </c>
      <c r="F243" s="897" t="s">
        <v>1011</v>
      </c>
      <c r="G243" s="9"/>
      <c r="H243" s="87"/>
      <c r="I243" s="26"/>
    </row>
    <row r="244" spans="2:9" s="47" customFormat="1" ht="16.5" customHeight="1" x14ac:dyDescent="0.2">
      <c r="B244" s="1032" t="s">
        <v>3192</v>
      </c>
      <c r="C244" s="1033"/>
      <c r="D244" s="896"/>
      <c r="E244" s="24"/>
      <c r="F244" s="896"/>
      <c r="G244" s="24"/>
      <c r="H244" s="86"/>
      <c r="I244" s="26"/>
    </row>
    <row r="245" spans="2:9" ht="13.5" customHeight="1" x14ac:dyDescent="0.2">
      <c r="B245" s="899"/>
      <c r="C245" s="271" t="s">
        <v>3073</v>
      </c>
      <c r="D245" s="897" t="s">
        <v>3193</v>
      </c>
      <c r="E245" s="9">
        <v>2012</v>
      </c>
      <c r="F245" s="897" t="s">
        <v>1011</v>
      </c>
      <c r="G245" s="9"/>
      <c r="H245" s="87"/>
      <c r="I245" s="26"/>
    </row>
    <row r="246" spans="2:9" x14ac:dyDescent="0.2">
      <c r="B246" s="22"/>
      <c r="C246" s="205" t="s">
        <v>137</v>
      </c>
      <c r="D246" s="23"/>
      <c r="E246" s="24"/>
      <c r="F246" s="23"/>
      <c r="G246" s="24"/>
      <c r="H246" s="86"/>
      <c r="I246" s="26"/>
    </row>
    <row r="247" spans="2:9" x14ac:dyDescent="0.2">
      <c r="B247" s="13"/>
      <c r="C247" s="690" t="s">
        <v>2378</v>
      </c>
      <c r="D247" s="23"/>
      <c r="E247" s="24"/>
      <c r="F247" s="23"/>
      <c r="G247" s="24"/>
      <c r="H247" s="86"/>
      <c r="I247" s="26"/>
    </row>
    <row r="248" spans="2:9" x14ac:dyDescent="0.2">
      <c r="B248" s="1032" t="s">
        <v>138</v>
      </c>
      <c r="C248" s="1033"/>
      <c r="D248" s="23"/>
      <c r="E248" s="24"/>
      <c r="F248" s="23"/>
      <c r="G248" s="24"/>
      <c r="H248" s="86"/>
      <c r="I248" s="26"/>
    </row>
    <row r="249" spans="2:9" ht="15.75" customHeight="1" x14ac:dyDescent="0.2">
      <c r="B249" s="1019"/>
      <c r="C249" s="102" t="s">
        <v>139</v>
      </c>
      <c r="D249" s="23"/>
      <c r="E249" s="24"/>
      <c r="F249" s="23"/>
      <c r="G249" s="24"/>
      <c r="H249" s="86"/>
      <c r="I249" s="26"/>
    </row>
    <row r="250" spans="2:9" ht="14.25" customHeight="1" x14ac:dyDescent="0.2">
      <c r="B250" s="1010"/>
      <c r="C250" s="48" t="s">
        <v>1036</v>
      </c>
      <c r="D250" s="10" t="s">
        <v>3078</v>
      </c>
      <c r="E250" s="9">
        <v>2012</v>
      </c>
      <c r="F250" s="10" t="s">
        <v>1457</v>
      </c>
      <c r="G250" s="9">
        <v>2018</v>
      </c>
      <c r="H250" s="87">
        <v>125</v>
      </c>
      <c r="I250" s="32" t="str">
        <f>IF(B249&gt;=1,SUM(B249*H250),"")</f>
        <v/>
      </c>
    </row>
    <row r="251" spans="2:9" x14ac:dyDescent="0.2">
      <c r="B251" s="236"/>
      <c r="C251" s="52" t="s">
        <v>140</v>
      </c>
      <c r="D251" s="54" t="s">
        <v>3079</v>
      </c>
      <c r="E251" s="9">
        <v>2012</v>
      </c>
      <c r="F251" s="10" t="s">
        <v>1457</v>
      </c>
      <c r="G251" s="9">
        <v>2018</v>
      </c>
      <c r="H251" s="84">
        <v>68</v>
      </c>
      <c r="I251" s="31" t="str">
        <f>IF(B251&gt;=1,SUM(B251*H251),"")</f>
        <v/>
      </c>
    </row>
    <row r="252" spans="2:9" s="47" customFormat="1" ht="18" customHeight="1" x14ac:dyDescent="0.2">
      <c r="B252" s="40"/>
      <c r="C252" s="126"/>
      <c r="D252" s="108"/>
      <c r="E252" s="108"/>
      <c r="F252" s="108"/>
      <c r="G252" s="976" t="s">
        <v>2158</v>
      </c>
      <c r="H252" s="976"/>
      <c r="I252" s="234">
        <f>SUM(I79:I251)</f>
        <v>0</v>
      </c>
    </row>
    <row r="253" spans="2:9" s="47" customFormat="1" ht="13.5" customHeight="1" x14ac:dyDescent="0.2">
      <c r="B253" s="40"/>
      <c r="C253" s="1029"/>
      <c r="D253" s="1029"/>
      <c r="E253" s="7"/>
      <c r="F253" s="978" t="s">
        <v>2438</v>
      </c>
      <c r="G253" s="978"/>
      <c r="H253" s="978"/>
      <c r="I253" s="43">
        <f>SUM(I252*0.1975)</f>
        <v>0</v>
      </c>
    </row>
    <row r="254" spans="2:9" s="47" customFormat="1" ht="13.5" customHeight="1" x14ac:dyDescent="0.2">
      <c r="B254" s="40"/>
      <c r="C254" s="1020"/>
      <c r="D254" s="1020"/>
      <c r="E254" s="108"/>
      <c r="F254" s="108"/>
      <c r="G254" s="979" t="s">
        <v>2032</v>
      </c>
      <c r="H254" s="979"/>
      <c r="I254" s="93">
        <f>I252+I253</f>
        <v>0</v>
      </c>
    </row>
    <row r="255" spans="2:9" s="47" customFormat="1" ht="13.5" customHeight="1" x14ac:dyDescent="0.2">
      <c r="B255" s="890"/>
      <c r="C255" s="901"/>
      <c r="D255" s="901"/>
      <c r="E255" s="108"/>
      <c r="F255" s="108"/>
      <c r="G255" s="891"/>
      <c r="H255" s="891"/>
      <c r="I255" s="44"/>
    </row>
    <row r="256" spans="2:9" ht="14.25" customHeight="1" x14ac:dyDescent="0.2">
      <c r="B256" s="22"/>
      <c r="C256" s="205" t="s">
        <v>1127</v>
      </c>
      <c r="D256" s="23"/>
      <c r="E256" s="24"/>
      <c r="F256" s="23"/>
      <c r="G256" s="24"/>
      <c r="H256" s="86"/>
      <c r="I256" s="26"/>
    </row>
    <row r="257" spans="2:9" x14ac:dyDescent="0.2">
      <c r="B257" s="1032" t="s">
        <v>23</v>
      </c>
      <c r="C257" s="1033"/>
      <c r="D257" s="23"/>
      <c r="E257" s="24"/>
      <c r="F257" s="23"/>
      <c r="G257" s="24"/>
      <c r="H257" s="86"/>
      <c r="I257" s="26"/>
    </row>
    <row r="258" spans="2:9" ht="15.75" customHeight="1" x14ac:dyDescent="0.2">
      <c r="B258" s="1010"/>
      <c r="C258" s="102" t="s">
        <v>24</v>
      </c>
      <c r="D258" s="23"/>
      <c r="E258" s="24"/>
      <c r="F258" s="23"/>
      <c r="G258" s="24"/>
      <c r="H258" s="86"/>
      <c r="I258" s="26"/>
    </row>
    <row r="259" spans="2:9" ht="12.75" customHeight="1" x14ac:dyDescent="0.2">
      <c r="B259" s="1036"/>
      <c r="C259" s="48" t="s">
        <v>1036</v>
      </c>
      <c r="D259" s="10" t="s">
        <v>25</v>
      </c>
      <c r="E259" s="9">
        <v>2011</v>
      </c>
      <c r="F259" s="10" t="s">
        <v>669</v>
      </c>
      <c r="G259" s="9">
        <v>2018</v>
      </c>
      <c r="H259" s="87">
        <v>63.75</v>
      </c>
      <c r="I259" s="32" t="str">
        <f>IF(B258&gt;=1,SUM(B258*H259),"")</f>
        <v/>
      </c>
    </row>
    <row r="260" spans="2:9" x14ac:dyDescent="0.2">
      <c r="B260" s="34"/>
      <c r="C260" s="35" t="s">
        <v>26</v>
      </c>
      <c r="D260" s="38" t="s">
        <v>27</v>
      </c>
      <c r="E260" s="39">
        <v>2011</v>
      </c>
      <c r="F260" s="38" t="s">
        <v>669</v>
      </c>
      <c r="G260" s="39">
        <v>2018</v>
      </c>
      <c r="H260" s="84"/>
      <c r="I260" s="31"/>
    </row>
    <row r="261" spans="2:9" s="47" customFormat="1" ht="18" customHeight="1" x14ac:dyDescent="0.2">
      <c r="B261" s="22"/>
      <c r="C261" s="91" t="s">
        <v>2393</v>
      </c>
      <c r="D261" s="23"/>
      <c r="E261" s="24"/>
      <c r="F261" s="23"/>
      <c r="G261" s="24"/>
      <c r="H261" s="86"/>
      <c r="I261" s="29"/>
    </row>
    <row r="262" spans="2:9" s="47" customFormat="1" ht="13.5" customHeight="1" x14ac:dyDescent="0.2">
      <c r="B262" s="1032" t="s">
        <v>2394</v>
      </c>
      <c r="C262" s="1033"/>
      <c r="D262" s="23"/>
      <c r="E262" s="24"/>
      <c r="F262" s="23"/>
      <c r="G262" s="24"/>
      <c r="H262" s="86"/>
      <c r="I262" s="26"/>
    </row>
    <row r="263" spans="2:9" s="47" customFormat="1" ht="13.5" customHeight="1" x14ac:dyDescent="0.2">
      <c r="B263" s="1010"/>
      <c r="C263" s="102" t="s">
        <v>2406</v>
      </c>
      <c r="D263" s="23"/>
      <c r="E263" s="24"/>
      <c r="F263" s="23"/>
      <c r="G263" s="24"/>
      <c r="H263" s="86"/>
      <c r="I263" s="26"/>
    </row>
    <row r="264" spans="2:9" s="47" customFormat="1" ht="12" customHeight="1" x14ac:dyDescent="0.2">
      <c r="B264" s="1036"/>
      <c r="C264" s="48" t="s">
        <v>1036</v>
      </c>
      <c r="D264" s="10" t="s">
        <v>2407</v>
      </c>
      <c r="E264" s="9">
        <v>2014</v>
      </c>
      <c r="F264" s="10" t="s">
        <v>2162</v>
      </c>
      <c r="G264" s="9">
        <v>2021</v>
      </c>
      <c r="H264" s="87">
        <v>90.5</v>
      </c>
      <c r="I264" s="32" t="str">
        <f>IF(B263&gt;=1,SUM(B263*H264),"")</f>
        <v/>
      </c>
    </row>
    <row r="265" spans="2:9" s="47" customFormat="1" ht="16.5" customHeight="1" x14ac:dyDescent="0.2">
      <c r="B265" s="22"/>
      <c r="C265" s="91" t="s">
        <v>1034</v>
      </c>
      <c r="D265" s="23"/>
      <c r="E265" s="24"/>
      <c r="F265" s="23"/>
      <c r="G265" s="24"/>
      <c r="H265" s="86"/>
      <c r="I265" s="29"/>
    </row>
    <row r="266" spans="2:9" s="47" customFormat="1" ht="12" customHeight="1" x14ac:dyDescent="0.2">
      <c r="B266" s="1032" t="s">
        <v>2408</v>
      </c>
      <c r="C266" s="1033"/>
      <c r="D266" s="23"/>
      <c r="E266" s="24"/>
      <c r="F266" s="23"/>
      <c r="G266" s="24"/>
      <c r="H266" s="86"/>
      <c r="I266" s="26"/>
    </row>
    <row r="267" spans="2:9" s="47" customFormat="1" ht="12" customHeight="1" x14ac:dyDescent="0.2">
      <c r="B267" s="8"/>
      <c r="C267" s="271" t="s">
        <v>2409</v>
      </c>
      <c r="D267" s="10" t="s">
        <v>2410</v>
      </c>
      <c r="E267" s="9">
        <v>2014</v>
      </c>
      <c r="F267" s="10" t="s">
        <v>2162</v>
      </c>
      <c r="G267" s="9">
        <v>2021</v>
      </c>
      <c r="H267" s="87">
        <v>15</v>
      </c>
      <c r="I267" s="21"/>
    </row>
    <row r="268" spans="2:9" s="47" customFormat="1" ht="12" customHeight="1" x14ac:dyDescent="0.2">
      <c r="B268" s="22"/>
      <c r="C268" s="205" t="s">
        <v>1611</v>
      </c>
      <c r="D268" s="23"/>
      <c r="E268" s="24"/>
      <c r="F268" s="23"/>
      <c r="G268" s="24"/>
      <c r="H268" s="86"/>
      <c r="I268" s="26"/>
    </row>
    <row r="269" spans="2:9" ht="15.75" customHeight="1" x14ac:dyDescent="0.2">
      <c r="B269" s="1032" t="s">
        <v>1646</v>
      </c>
      <c r="C269" s="1033"/>
      <c r="D269" s="23"/>
      <c r="E269" s="24"/>
      <c r="F269" s="23"/>
      <c r="G269" s="24"/>
      <c r="H269" s="86"/>
      <c r="I269" s="26"/>
    </row>
    <row r="270" spans="2:9" ht="12.75" customHeight="1" x14ac:dyDescent="0.2">
      <c r="B270" s="1010"/>
      <c r="C270" s="102" t="s">
        <v>1612</v>
      </c>
      <c r="D270" s="23"/>
      <c r="E270" s="24"/>
      <c r="F270" s="23"/>
      <c r="G270" s="24"/>
      <c r="H270" s="86"/>
      <c r="I270" s="26"/>
    </row>
    <row r="271" spans="2:9" x14ac:dyDescent="0.2">
      <c r="B271" s="1036"/>
      <c r="C271" s="48" t="s">
        <v>1036</v>
      </c>
      <c r="D271" s="10" t="s">
        <v>1613</v>
      </c>
      <c r="E271" s="9">
        <v>2012</v>
      </c>
      <c r="F271" s="10" t="s">
        <v>669</v>
      </c>
      <c r="G271" s="9">
        <v>2018</v>
      </c>
      <c r="H271" s="87">
        <v>47.49</v>
      </c>
      <c r="I271" s="32" t="str">
        <f>IF(B270&gt;=1,SUM(B270*H271),"")</f>
        <v/>
      </c>
    </row>
    <row r="272" spans="2:9" s="47" customFormat="1" ht="18" customHeight="1" x14ac:dyDescent="0.2">
      <c r="B272" s="34"/>
      <c r="C272" s="35" t="s">
        <v>320</v>
      </c>
      <c r="D272" s="734" t="s">
        <v>1617</v>
      </c>
      <c r="E272" s="39">
        <v>2012</v>
      </c>
      <c r="F272" s="38" t="s">
        <v>669</v>
      </c>
      <c r="G272" s="39">
        <v>2018</v>
      </c>
      <c r="H272" s="84"/>
      <c r="I272" s="31"/>
    </row>
    <row r="273" spans="2:9" ht="15.75" customHeight="1" x14ac:dyDescent="0.2">
      <c r="B273" s="34"/>
      <c r="C273" s="35" t="s">
        <v>1303</v>
      </c>
      <c r="D273" s="38" t="s">
        <v>1618</v>
      </c>
      <c r="E273" s="39">
        <v>2012</v>
      </c>
      <c r="F273" s="38" t="s">
        <v>669</v>
      </c>
      <c r="G273" s="39">
        <v>2018</v>
      </c>
      <c r="H273" s="84"/>
      <c r="I273" s="31"/>
    </row>
    <row r="274" spans="2:9" ht="15.75" customHeight="1" x14ac:dyDescent="0.2">
      <c r="B274" s="34"/>
      <c r="C274" s="35" t="s">
        <v>2235</v>
      </c>
      <c r="D274" s="38" t="s">
        <v>1619</v>
      </c>
      <c r="E274" s="39">
        <v>2012</v>
      </c>
      <c r="F274" s="38" t="s">
        <v>669</v>
      </c>
      <c r="G274" s="39">
        <v>2018</v>
      </c>
      <c r="H274" s="84"/>
      <c r="I274" s="31"/>
    </row>
    <row r="275" spans="2:9" ht="12.75" customHeight="1" x14ac:dyDescent="0.2">
      <c r="B275" s="22"/>
      <c r="C275" s="91" t="s">
        <v>1034</v>
      </c>
      <c r="D275" s="23"/>
      <c r="E275" s="24"/>
      <c r="F275" s="23"/>
      <c r="G275" s="24"/>
      <c r="H275" s="86"/>
      <c r="I275" s="29"/>
    </row>
    <row r="276" spans="2:9" x14ac:dyDescent="0.2">
      <c r="B276" s="1032" t="s">
        <v>495</v>
      </c>
      <c r="C276" s="1033"/>
      <c r="D276" s="23"/>
      <c r="E276" s="24"/>
      <c r="F276" s="23"/>
      <c r="G276" s="24"/>
      <c r="H276" s="86"/>
      <c r="I276" s="29"/>
    </row>
    <row r="277" spans="2:9" s="47" customFormat="1" ht="18" customHeight="1" x14ac:dyDescent="0.2">
      <c r="B277" s="1010"/>
      <c r="C277" s="102" t="s">
        <v>496</v>
      </c>
      <c r="D277" s="23"/>
      <c r="E277" s="24"/>
      <c r="F277" s="23"/>
      <c r="G277" s="24"/>
      <c r="H277" s="86"/>
      <c r="I277" s="29"/>
    </row>
    <row r="278" spans="2:9" ht="15.75" customHeight="1" x14ac:dyDescent="0.2">
      <c r="B278" s="1036"/>
      <c r="C278" s="48" t="s">
        <v>1036</v>
      </c>
      <c r="D278" s="10" t="s">
        <v>497</v>
      </c>
      <c r="E278" s="9">
        <v>2012</v>
      </c>
      <c r="F278" s="10" t="s">
        <v>669</v>
      </c>
      <c r="G278" s="9">
        <v>2018</v>
      </c>
      <c r="H278" s="87">
        <v>64.95</v>
      </c>
      <c r="I278" s="32"/>
    </row>
    <row r="279" spans="2:9" ht="15.75" customHeight="1" x14ac:dyDescent="0.2">
      <c r="B279" s="22"/>
      <c r="C279" s="205" t="s">
        <v>1614</v>
      </c>
      <c r="D279" s="23"/>
      <c r="E279" s="24"/>
      <c r="F279" s="23"/>
      <c r="G279" s="24"/>
      <c r="H279" s="86"/>
      <c r="I279" s="26"/>
    </row>
    <row r="280" spans="2:9" ht="15.75" customHeight="1" x14ac:dyDescent="0.2">
      <c r="B280" s="1032" t="s">
        <v>2365</v>
      </c>
      <c r="C280" s="1033"/>
      <c r="D280" s="23"/>
      <c r="E280" s="24"/>
      <c r="F280" s="23"/>
      <c r="G280" s="24"/>
      <c r="H280" s="86"/>
      <c r="I280" s="26"/>
    </row>
    <row r="281" spans="2:9" ht="15.75" customHeight="1" x14ac:dyDescent="0.2">
      <c r="B281" s="1010"/>
      <c r="C281" s="102" t="s">
        <v>1616</v>
      </c>
      <c r="D281" s="23"/>
      <c r="E281" s="24"/>
      <c r="F281" s="23"/>
      <c r="G281" s="24"/>
      <c r="H281" s="86"/>
      <c r="I281" s="26"/>
    </row>
    <row r="282" spans="2:9" ht="15.75" customHeight="1" x14ac:dyDescent="0.2">
      <c r="B282" s="1036"/>
      <c r="C282" s="48" t="s">
        <v>1036</v>
      </c>
      <c r="D282" s="10" t="s">
        <v>1615</v>
      </c>
      <c r="E282" s="9">
        <v>2012</v>
      </c>
      <c r="F282" s="10" t="s">
        <v>669</v>
      </c>
      <c r="G282" s="9">
        <v>2018</v>
      </c>
      <c r="H282" s="87">
        <v>48</v>
      </c>
      <c r="I282" s="32" t="str">
        <f>IF(B281&gt;=1,SUM(B281*H282),"")</f>
        <v/>
      </c>
    </row>
    <row r="283" spans="2:9" ht="14.25" customHeight="1" x14ac:dyDescent="0.2">
      <c r="B283" s="22"/>
      <c r="C283" s="205" t="s">
        <v>136</v>
      </c>
      <c r="D283" s="23"/>
      <c r="E283" s="24"/>
      <c r="F283" s="23"/>
      <c r="G283" s="24"/>
      <c r="H283" s="86"/>
      <c r="I283" s="26"/>
    </row>
    <row r="284" spans="2:9" x14ac:dyDescent="0.2">
      <c r="B284" s="13"/>
      <c r="C284" s="690" t="s">
        <v>357</v>
      </c>
      <c r="D284" s="23"/>
      <c r="E284" s="24"/>
      <c r="F284" s="23"/>
      <c r="G284" s="24"/>
      <c r="H284" s="86"/>
      <c r="I284" s="26"/>
    </row>
    <row r="285" spans="2:9" s="47" customFormat="1" ht="13.5" customHeight="1" x14ac:dyDescent="0.2">
      <c r="B285" s="1032" t="s">
        <v>763</v>
      </c>
      <c r="C285" s="1033"/>
      <c r="D285" s="23"/>
      <c r="E285" s="24"/>
      <c r="F285" s="23"/>
      <c r="G285" s="24"/>
      <c r="H285" s="86"/>
      <c r="I285" s="26"/>
    </row>
    <row r="286" spans="2:9" s="47" customFormat="1" ht="18" customHeight="1" x14ac:dyDescent="0.2">
      <c r="B286" s="1010"/>
      <c r="C286" s="102" t="s">
        <v>764</v>
      </c>
      <c r="D286" s="23"/>
      <c r="E286" s="24"/>
      <c r="F286" s="23"/>
      <c r="G286" s="24"/>
      <c r="H286" s="86"/>
      <c r="I286" s="26"/>
    </row>
    <row r="287" spans="2:9" ht="15.75" customHeight="1" x14ac:dyDescent="0.2">
      <c r="B287" s="1036"/>
      <c r="C287" s="48" t="s">
        <v>1036</v>
      </c>
      <c r="D287" s="10" t="s">
        <v>765</v>
      </c>
      <c r="E287" s="9">
        <v>2012</v>
      </c>
      <c r="F287" s="10" t="s">
        <v>669</v>
      </c>
      <c r="G287" s="9">
        <v>2018</v>
      </c>
      <c r="H287" s="87">
        <v>73.28</v>
      </c>
      <c r="I287" s="32" t="str">
        <f>IF(B286&gt;=1,SUM(B286*H287),"")</f>
        <v/>
      </c>
    </row>
    <row r="288" spans="2:9" ht="12.75" customHeight="1" x14ac:dyDescent="0.2">
      <c r="B288" s="40"/>
      <c r="C288" s="126"/>
      <c r="D288" s="108"/>
      <c r="E288" s="108"/>
      <c r="F288" s="108"/>
      <c r="G288" s="976" t="s">
        <v>2158</v>
      </c>
      <c r="H288" s="976"/>
      <c r="I288" s="234">
        <f>SUM(I256:I287)</f>
        <v>0</v>
      </c>
    </row>
    <row r="289" spans="2:9" x14ac:dyDescent="0.2">
      <c r="B289" s="40"/>
      <c r="C289" s="1029"/>
      <c r="D289" s="1029"/>
      <c r="E289" s="7"/>
      <c r="F289" s="978" t="s">
        <v>2438</v>
      </c>
      <c r="G289" s="978"/>
      <c r="H289" s="978"/>
      <c r="I289" s="43">
        <f>SUM(I288*0.1975)</f>
        <v>0</v>
      </c>
    </row>
    <row r="290" spans="2:9" s="47" customFormat="1" ht="18" customHeight="1" x14ac:dyDescent="0.2">
      <c r="B290" s="40"/>
      <c r="C290" s="1020"/>
      <c r="D290" s="1020"/>
      <c r="E290" s="108"/>
      <c r="F290" s="108"/>
      <c r="G290" s="979" t="s">
        <v>2032</v>
      </c>
      <c r="H290" s="979"/>
      <c r="I290" s="93">
        <f>I288+I289</f>
        <v>0</v>
      </c>
    </row>
    <row r="291" spans="2:9" s="47" customFormat="1" ht="13.5" customHeight="1" x14ac:dyDescent="0.2">
      <c r="B291" s="40"/>
      <c r="C291" s="744"/>
      <c r="D291" s="744"/>
      <c r="E291" s="108"/>
      <c r="F291" s="108"/>
      <c r="G291" s="7"/>
      <c r="H291" s="7"/>
      <c r="I291" s="44"/>
    </row>
    <row r="292" spans="2:9" s="47" customFormat="1" ht="13.5" customHeight="1" x14ac:dyDescent="0.2">
      <c r="B292" s="898"/>
      <c r="C292" s="205" t="s">
        <v>3194</v>
      </c>
      <c r="D292" s="896"/>
      <c r="E292" s="24"/>
      <c r="F292" s="896"/>
      <c r="G292" s="24"/>
      <c r="H292" s="86"/>
      <c r="I292" s="26"/>
    </row>
    <row r="293" spans="2:9" s="47" customFormat="1" ht="12" customHeight="1" x14ac:dyDescent="0.2">
      <c r="B293" s="1032" t="s">
        <v>3121</v>
      </c>
      <c r="C293" s="1033"/>
      <c r="D293" s="896"/>
      <c r="E293" s="24"/>
      <c r="F293" s="896"/>
      <c r="G293" s="24"/>
      <c r="H293" s="86"/>
      <c r="I293" s="26"/>
    </row>
    <row r="294" spans="2:9" s="47" customFormat="1" ht="12" customHeight="1" x14ac:dyDescent="0.2">
      <c r="B294" s="903"/>
      <c r="C294" s="48" t="s">
        <v>3195</v>
      </c>
      <c r="D294" s="897" t="s">
        <v>3123</v>
      </c>
      <c r="E294" s="9">
        <v>2018</v>
      </c>
      <c r="F294" s="897" t="s">
        <v>669</v>
      </c>
      <c r="G294" s="9"/>
      <c r="H294" s="87">
        <v>80</v>
      </c>
      <c r="I294" s="894" t="e">
        <f>IF(#REF!&gt;=1,SUM(#REF!*H294),"")</f>
        <v>#REF!</v>
      </c>
    </row>
    <row r="295" spans="2:9" s="47" customFormat="1" ht="12" customHeight="1" x14ac:dyDescent="0.2">
      <c r="B295" s="22"/>
      <c r="C295" s="205" t="s">
        <v>1611</v>
      </c>
      <c r="D295" s="23"/>
      <c r="E295" s="24"/>
      <c r="F295" s="23"/>
      <c r="G295" s="24"/>
      <c r="H295" s="86"/>
      <c r="I295" s="26"/>
    </row>
    <row r="296" spans="2:9" ht="15.75" customHeight="1" x14ac:dyDescent="0.2">
      <c r="B296" s="1032" t="s">
        <v>1646</v>
      </c>
      <c r="C296" s="1033"/>
      <c r="D296" s="23"/>
      <c r="E296" s="24"/>
      <c r="F296" s="23"/>
      <c r="G296" s="24"/>
      <c r="H296" s="86"/>
      <c r="I296" s="26"/>
    </row>
    <row r="297" spans="2:9" ht="15.75" customHeight="1" x14ac:dyDescent="0.2">
      <c r="B297" s="1010"/>
      <c r="C297" s="102" t="s">
        <v>1612</v>
      </c>
      <c r="D297" s="23"/>
      <c r="E297" s="24"/>
      <c r="F297" s="23"/>
      <c r="G297" s="24"/>
      <c r="H297" s="86"/>
      <c r="I297" s="26"/>
    </row>
    <row r="298" spans="2:9" ht="12.75" customHeight="1" x14ac:dyDescent="0.2">
      <c r="B298" s="1036"/>
      <c r="C298" s="48" t="s">
        <v>1036</v>
      </c>
      <c r="D298" s="10" t="s">
        <v>1613</v>
      </c>
      <c r="E298" s="9">
        <v>2012</v>
      </c>
      <c r="F298" s="10" t="s">
        <v>669</v>
      </c>
      <c r="G298" s="9">
        <v>2018</v>
      </c>
      <c r="H298" s="87">
        <v>47.49</v>
      </c>
      <c r="I298" s="32" t="str">
        <f>IF(B297&gt;=1,SUM(B297*H298),"")</f>
        <v/>
      </c>
    </row>
    <row r="299" spans="2:9" x14ac:dyDescent="0.2">
      <c r="B299" s="34"/>
      <c r="C299" s="35" t="s">
        <v>320</v>
      </c>
      <c r="D299" s="734" t="s">
        <v>1617</v>
      </c>
      <c r="E299" s="39">
        <v>2012</v>
      </c>
      <c r="F299" s="38" t="s">
        <v>669</v>
      </c>
      <c r="G299" s="39">
        <v>2018</v>
      </c>
      <c r="H299" s="84"/>
      <c r="I299" s="31"/>
    </row>
    <row r="300" spans="2:9" s="47" customFormat="1" ht="13.5" customHeight="1" x14ac:dyDescent="0.2">
      <c r="B300" s="34"/>
      <c r="C300" s="35" t="s">
        <v>1303</v>
      </c>
      <c r="D300" s="38" t="s">
        <v>1618</v>
      </c>
      <c r="E300" s="39">
        <v>2012</v>
      </c>
      <c r="F300" s="38" t="s">
        <v>669</v>
      </c>
      <c r="G300" s="39">
        <v>2018</v>
      </c>
      <c r="H300" s="84"/>
      <c r="I300" s="31"/>
    </row>
    <row r="301" spans="2:9" ht="15.75" customHeight="1" x14ac:dyDescent="0.2">
      <c r="B301" s="34"/>
      <c r="C301" s="35" t="s">
        <v>2235</v>
      </c>
      <c r="D301" s="38" t="s">
        <v>1619</v>
      </c>
      <c r="E301" s="39">
        <v>2012</v>
      </c>
      <c r="F301" s="38" t="s">
        <v>669</v>
      </c>
      <c r="G301" s="39">
        <v>2018</v>
      </c>
      <c r="H301" s="84"/>
      <c r="I301" s="31"/>
    </row>
    <row r="302" spans="2:9" ht="12.75" customHeight="1" x14ac:dyDescent="0.2">
      <c r="B302" s="22"/>
      <c r="C302" s="91" t="s">
        <v>1034</v>
      </c>
      <c r="D302" s="23"/>
      <c r="E302" s="24"/>
      <c r="F302" s="23"/>
      <c r="G302" s="24"/>
      <c r="H302" s="86"/>
      <c r="I302" s="29"/>
    </row>
    <row r="303" spans="2:9" x14ac:dyDescent="0.2">
      <c r="B303" s="1032" t="s">
        <v>495</v>
      </c>
      <c r="C303" s="1033"/>
      <c r="D303" s="23"/>
      <c r="E303" s="24"/>
      <c r="F303" s="23"/>
      <c r="G303" s="24"/>
      <c r="H303" s="86"/>
      <c r="I303" s="29"/>
    </row>
    <row r="304" spans="2:9" ht="18" customHeight="1" x14ac:dyDescent="0.2">
      <c r="B304" s="1010"/>
      <c r="C304" s="102" t="s">
        <v>496</v>
      </c>
      <c r="D304" s="23"/>
      <c r="E304" s="24"/>
      <c r="F304" s="23"/>
      <c r="G304" s="24"/>
      <c r="H304" s="86"/>
      <c r="I304" s="29"/>
    </row>
    <row r="305" spans="2:9" ht="15.75" customHeight="1" x14ac:dyDescent="0.2">
      <c r="B305" s="1036"/>
      <c r="C305" s="48" t="s">
        <v>1036</v>
      </c>
      <c r="D305" s="10" t="s">
        <v>497</v>
      </c>
      <c r="E305" s="9">
        <v>2012</v>
      </c>
      <c r="F305" s="10" t="s">
        <v>669</v>
      </c>
      <c r="G305" s="9">
        <v>2019</v>
      </c>
      <c r="H305" s="87">
        <v>64.95</v>
      </c>
      <c r="I305" s="32"/>
    </row>
    <row r="306" spans="2:9" ht="15.75" customHeight="1" x14ac:dyDescent="0.2">
      <c r="B306" s="22"/>
      <c r="C306" s="205" t="s">
        <v>589</v>
      </c>
      <c r="D306" s="23"/>
      <c r="E306" s="24"/>
      <c r="F306" s="23"/>
      <c r="G306" s="24"/>
      <c r="H306" s="86"/>
      <c r="I306" s="26"/>
    </row>
    <row r="307" spans="2:9" ht="15.75" customHeight="1" x14ac:dyDescent="0.2">
      <c r="B307" s="1032" t="s">
        <v>2365</v>
      </c>
      <c r="C307" s="1033"/>
      <c r="D307" s="23"/>
      <c r="E307" s="24"/>
      <c r="F307" s="23"/>
      <c r="G307" s="24"/>
      <c r="H307" s="86"/>
      <c r="I307" s="26"/>
    </row>
    <row r="308" spans="2:9" ht="15.75" customHeight="1" x14ac:dyDescent="0.2">
      <c r="B308" s="1010"/>
      <c r="C308" s="102" t="s">
        <v>3196</v>
      </c>
      <c r="D308" s="23"/>
      <c r="E308" s="24"/>
      <c r="F308" s="23"/>
      <c r="G308" s="24"/>
      <c r="H308" s="86"/>
      <c r="I308" s="26"/>
    </row>
    <row r="309" spans="2:9" ht="20.25" customHeight="1" x14ac:dyDescent="0.2">
      <c r="B309" s="1036"/>
      <c r="C309" s="48" t="s">
        <v>1036</v>
      </c>
      <c r="D309" s="10" t="s">
        <v>3197</v>
      </c>
      <c r="E309" s="9">
        <v>2019</v>
      </c>
      <c r="F309" s="10" t="s">
        <v>1013</v>
      </c>
      <c r="G309" s="9">
        <v>2019</v>
      </c>
      <c r="H309" s="87">
        <v>85.23</v>
      </c>
      <c r="I309" s="32" t="str">
        <f>IF(B308&gt;=1,SUM(B308*H309),"")</f>
        <v/>
      </c>
    </row>
    <row r="310" spans="2:9" ht="15.75" customHeight="1" x14ac:dyDescent="0.2">
      <c r="B310" s="925"/>
      <c r="C310" s="927" t="s">
        <v>3298</v>
      </c>
      <c r="D310" s="924"/>
      <c r="E310" s="9">
        <v>2019</v>
      </c>
      <c r="F310" s="924" t="s">
        <v>1013</v>
      </c>
      <c r="G310" s="9">
        <v>2019</v>
      </c>
      <c r="H310" s="87"/>
      <c r="I310" s="921"/>
    </row>
    <row r="311" spans="2:9" x14ac:dyDescent="0.2">
      <c r="B311" s="22"/>
      <c r="C311" s="205" t="s">
        <v>1555</v>
      </c>
      <c r="D311" s="23"/>
      <c r="E311" s="24"/>
      <c r="F311" s="23"/>
      <c r="G311" s="24"/>
      <c r="H311" s="86"/>
      <c r="I311" s="26"/>
    </row>
    <row r="312" spans="2:9" s="47" customFormat="1" ht="15" customHeight="1" x14ac:dyDescent="0.2">
      <c r="B312" s="1032" t="s">
        <v>1556</v>
      </c>
      <c r="C312" s="1033"/>
      <c r="D312" s="23"/>
      <c r="E312" s="24"/>
      <c r="F312" s="23"/>
      <c r="G312" s="24"/>
      <c r="H312" s="86"/>
      <c r="I312" s="26"/>
    </row>
    <row r="313" spans="2:9" s="47" customFormat="1" ht="15" customHeight="1" x14ac:dyDescent="0.2">
      <c r="B313" s="65"/>
      <c r="C313" s="271" t="s">
        <v>1557</v>
      </c>
      <c r="D313" s="10" t="s">
        <v>1558</v>
      </c>
      <c r="E313" s="9">
        <v>2013</v>
      </c>
      <c r="F313" s="10" t="s">
        <v>669</v>
      </c>
      <c r="G313" s="9">
        <v>2020</v>
      </c>
      <c r="H313" s="87">
        <v>59.95</v>
      </c>
      <c r="I313" s="21"/>
    </row>
    <row r="314" spans="2:9" s="47" customFormat="1" ht="15" customHeight="1" x14ac:dyDescent="0.2">
      <c r="B314"/>
      <c r="C314"/>
      <c r="D314"/>
      <c r="E314"/>
      <c r="F314"/>
      <c r="G314"/>
      <c r="H314"/>
      <c r="I314"/>
    </row>
    <row r="315" spans="2:9" s="47" customFormat="1" ht="15" customHeight="1" x14ac:dyDescent="0.2">
      <c r="B315" s="40"/>
      <c r="C315" s="126"/>
      <c r="D315" s="108"/>
      <c r="E315" s="108"/>
      <c r="F315" s="108"/>
      <c r="G315" s="976" t="s">
        <v>2158</v>
      </c>
      <c r="H315" s="976"/>
      <c r="I315" s="234">
        <f>SUM(I295:I314)</f>
        <v>0</v>
      </c>
    </row>
    <row r="316" spans="2:9" ht="15.75" customHeight="1" x14ac:dyDescent="0.2">
      <c r="B316" s="40"/>
      <c r="C316" s="1029"/>
      <c r="D316" s="1029"/>
      <c r="E316" s="7"/>
      <c r="F316" s="978" t="s">
        <v>2438</v>
      </c>
      <c r="G316" s="978"/>
      <c r="H316" s="978"/>
      <c r="I316" s="43">
        <f>SUM(I315*0.1975)</f>
        <v>0</v>
      </c>
    </row>
    <row r="317" spans="2:9" ht="20.25" customHeight="1" x14ac:dyDescent="0.2">
      <c r="B317" s="40"/>
      <c r="C317" s="1020"/>
      <c r="D317" s="1020"/>
      <c r="E317" s="108"/>
      <c r="F317" s="108"/>
      <c r="G317" s="979" t="s">
        <v>2032</v>
      </c>
      <c r="H317" s="979"/>
      <c r="I317" s="93">
        <f>I315+I316</f>
        <v>0</v>
      </c>
    </row>
    <row r="318" spans="2:9" ht="15.75" hidden="1" customHeight="1" x14ac:dyDescent="0.2">
      <c r="B318" s="40"/>
      <c r="C318" s="744"/>
      <c r="D318" s="744"/>
      <c r="E318" s="108"/>
      <c r="F318" s="108"/>
      <c r="G318" s="7"/>
      <c r="H318" s="7"/>
      <c r="I318" s="44"/>
    </row>
    <row r="319" spans="2:9" ht="15.75" hidden="1" customHeight="1" x14ac:dyDescent="0.2">
      <c r="B319" s="22"/>
      <c r="C319" s="205" t="s">
        <v>2379</v>
      </c>
      <c r="D319" s="23"/>
      <c r="E319" s="24"/>
      <c r="F319" s="23"/>
      <c r="G319" s="24"/>
      <c r="H319" s="86"/>
      <c r="I319" s="26"/>
    </row>
    <row r="320" spans="2:9" ht="14.25" hidden="1" customHeight="1" x14ac:dyDescent="0.2">
      <c r="B320" s="1032" t="s">
        <v>1417</v>
      </c>
      <c r="C320" s="1033"/>
      <c r="D320" s="23"/>
      <c r="E320" s="24"/>
      <c r="F320" s="23"/>
      <c r="G320" s="24"/>
      <c r="H320" s="86"/>
      <c r="I320" s="26"/>
    </row>
    <row r="321" spans="2:9" ht="14.25" customHeight="1" x14ac:dyDescent="0.2">
      <c r="B321" s="898"/>
      <c r="C321" s="205" t="s">
        <v>541</v>
      </c>
      <c r="D321" s="896"/>
      <c r="E321" s="24"/>
      <c r="F321" s="896"/>
      <c r="G321" s="24"/>
      <c r="H321" s="86"/>
      <c r="I321" s="26"/>
    </row>
    <row r="322" spans="2:9" x14ac:dyDescent="0.2">
      <c r="B322" s="892"/>
      <c r="C322" s="205" t="s">
        <v>2381</v>
      </c>
      <c r="D322" s="896"/>
      <c r="E322" s="24"/>
      <c r="F322" s="896"/>
      <c r="G322" s="24"/>
      <c r="H322" s="86"/>
      <c r="I322" s="26"/>
    </row>
    <row r="323" spans="2:9" s="47" customFormat="1" ht="13.5" customHeight="1" x14ac:dyDescent="0.2">
      <c r="B323" s="1032" t="s">
        <v>542</v>
      </c>
      <c r="C323" s="1033"/>
      <c r="D323" s="896"/>
      <c r="E323" s="24"/>
      <c r="F323" s="896"/>
      <c r="G323" s="24"/>
      <c r="H323" s="86"/>
      <c r="I323" s="26"/>
    </row>
    <row r="324" spans="2:9" x14ac:dyDescent="0.2">
      <c r="B324" s="65"/>
      <c r="C324" s="271" t="s">
        <v>2380</v>
      </c>
      <c r="D324" s="10" t="s">
        <v>1797</v>
      </c>
      <c r="E324" s="9">
        <v>2013</v>
      </c>
      <c r="F324" s="10" t="s">
        <v>669</v>
      </c>
      <c r="G324" s="9">
        <v>2020</v>
      </c>
      <c r="H324" s="87">
        <v>53.95</v>
      </c>
      <c r="I324" s="21"/>
    </row>
    <row r="325" spans="2:9" s="47" customFormat="1" ht="13.5" customHeight="1" x14ac:dyDescent="0.2">
      <c r="B325" s="34"/>
      <c r="C325" s="35" t="s">
        <v>317</v>
      </c>
      <c r="D325" s="38"/>
      <c r="E325" s="39">
        <v>2013</v>
      </c>
      <c r="F325" s="38" t="s">
        <v>669</v>
      </c>
      <c r="G325" s="39">
        <v>2018</v>
      </c>
      <c r="H325" s="84">
        <v>61.95</v>
      </c>
      <c r="I325" s="31"/>
    </row>
    <row r="326" spans="2:9" ht="15.75" customHeight="1" x14ac:dyDescent="0.2">
      <c r="B326" s="34"/>
      <c r="C326" s="871" t="s">
        <v>2904</v>
      </c>
      <c r="D326" s="38"/>
      <c r="E326" s="39"/>
      <c r="F326" s="38"/>
      <c r="G326" s="39"/>
      <c r="H326" s="84"/>
      <c r="I326" s="31"/>
    </row>
    <row r="327" spans="2:9" x14ac:dyDescent="0.2">
      <c r="B327" s="34"/>
      <c r="C327" s="99" t="s">
        <v>3084</v>
      </c>
      <c r="D327" s="38" t="str">
        <f>D333</f>
        <v>9780871929822</v>
      </c>
      <c r="E327" s="38">
        <f>E333</f>
        <v>2013</v>
      </c>
      <c r="F327" s="38" t="str">
        <f>F333</f>
        <v>9-12</v>
      </c>
      <c r="G327" s="38">
        <f>G333</f>
        <v>2018</v>
      </c>
      <c r="H327" s="84">
        <f>H333</f>
        <v>59.95</v>
      </c>
      <c r="I327" s="31"/>
    </row>
    <row r="328" spans="2:9" x14ac:dyDescent="0.2">
      <c r="B328" s="22"/>
      <c r="C328" s="115"/>
      <c r="D328" s="23"/>
      <c r="E328" s="23"/>
      <c r="F328" s="23"/>
      <c r="G328" s="23"/>
      <c r="H328" s="86"/>
      <c r="I328" s="29"/>
    </row>
    <row r="329" spans="2:9" x14ac:dyDescent="0.2">
      <c r="B329" s="13"/>
      <c r="C329" s="205" t="s">
        <v>3083</v>
      </c>
      <c r="D329" s="23"/>
      <c r="E329" s="24"/>
      <c r="F329" s="23"/>
      <c r="G329" s="24"/>
      <c r="H329" s="86"/>
      <c r="I329" s="26"/>
    </row>
    <row r="330" spans="2:9" s="47" customFormat="1" ht="13.5" customHeight="1" x14ac:dyDescent="0.2">
      <c r="B330" s="1032" t="s">
        <v>542</v>
      </c>
      <c r="C330" s="1033"/>
      <c r="D330" s="23"/>
      <c r="E330" s="24"/>
      <c r="F330" s="23"/>
      <c r="G330" s="24"/>
      <c r="H330" s="86"/>
      <c r="I330" s="26"/>
    </row>
    <row r="331" spans="2:9" x14ac:dyDescent="0.2">
      <c r="B331" s="65"/>
      <c r="C331" s="271" t="s">
        <v>2380</v>
      </c>
      <c r="D331" s="897" t="s">
        <v>1797</v>
      </c>
      <c r="E331" s="9">
        <v>2013</v>
      </c>
      <c r="F331" s="897" t="s">
        <v>669</v>
      </c>
      <c r="G331" s="9">
        <v>2020</v>
      </c>
      <c r="H331" s="87">
        <v>53.95</v>
      </c>
      <c r="I331" s="21"/>
    </row>
    <row r="332" spans="2:9" ht="15.75" customHeight="1" x14ac:dyDescent="0.2">
      <c r="B332" s="1010"/>
      <c r="C332" s="102" t="s">
        <v>3198</v>
      </c>
      <c r="D332" s="23"/>
      <c r="E332" s="24"/>
      <c r="F332" s="23"/>
      <c r="G332" s="24"/>
      <c r="H332" s="86"/>
      <c r="I332" s="26"/>
    </row>
    <row r="333" spans="2:9" ht="20.25" customHeight="1" x14ac:dyDescent="0.2">
      <c r="B333" s="1036"/>
      <c r="C333" s="48" t="s">
        <v>1036</v>
      </c>
      <c r="D333" s="10" t="s">
        <v>543</v>
      </c>
      <c r="E333" s="9">
        <v>2013</v>
      </c>
      <c r="F333" s="10" t="s">
        <v>669</v>
      </c>
      <c r="G333" s="9">
        <v>2018</v>
      </c>
      <c r="H333" s="87">
        <v>59.95</v>
      </c>
      <c r="I333" s="32" t="str">
        <f>IF(B332&gt;=1,SUM(B332*H333),"")</f>
        <v/>
      </c>
    </row>
    <row r="334" spans="2:9" x14ac:dyDescent="0.2">
      <c r="B334" s="13"/>
      <c r="C334" s="690" t="s">
        <v>1472</v>
      </c>
      <c r="D334" s="23"/>
      <c r="E334" s="24"/>
      <c r="F334" s="23"/>
      <c r="G334" s="24"/>
      <c r="H334" s="86"/>
      <c r="I334" s="26"/>
    </row>
    <row r="335" spans="2:9" x14ac:dyDescent="0.2">
      <c r="B335" s="1032" t="s">
        <v>1473</v>
      </c>
      <c r="C335" s="1033"/>
      <c r="D335" s="23"/>
      <c r="E335" s="24"/>
      <c r="F335" s="23"/>
      <c r="G335" s="24"/>
      <c r="H335" s="86"/>
      <c r="I335" s="26"/>
    </row>
    <row r="336" spans="2:9" x14ac:dyDescent="0.2">
      <c r="B336" s="1010"/>
      <c r="C336" s="102" t="s">
        <v>1474</v>
      </c>
      <c r="D336" s="23"/>
      <c r="E336" s="24"/>
      <c r="F336" s="23"/>
      <c r="G336" s="24"/>
      <c r="H336" s="86"/>
      <c r="I336" s="26"/>
    </row>
    <row r="337" spans="2:10" ht="15.75" customHeight="1" x14ac:dyDescent="0.2">
      <c r="B337" s="1036"/>
      <c r="C337" s="48" t="s">
        <v>1036</v>
      </c>
      <c r="D337" s="10" t="s">
        <v>1475</v>
      </c>
      <c r="E337" s="9">
        <v>2013</v>
      </c>
      <c r="F337" s="10" t="s">
        <v>669</v>
      </c>
      <c r="G337" s="9">
        <v>2018</v>
      </c>
      <c r="H337" s="87">
        <v>95.33</v>
      </c>
      <c r="I337" s="32" t="str">
        <f>IF(B336&gt;=1,SUM(B336*H337),"")</f>
        <v/>
      </c>
    </row>
    <row r="338" spans="2:10" ht="14.25" customHeight="1" x14ac:dyDescent="0.2">
      <c r="B338" s="22"/>
      <c r="C338" s="205" t="s">
        <v>2376</v>
      </c>
      <c r="D338" s="23"/>
      <c r="E338" s="24"/>
      <c r="F338" s="23"/>
      <c r="G338" s="24"/>
      <c r="H338" s="86"/>
      <c r="I338" s="26"/>
      <c r="J338" s="500"/>
    </row>
    <row r="339" spans="2:10" s="47" customFormat="1" x14ac:dyDescent="0.2">
      <c r="B339" s="1032" t="s">
        <v>1646</v>
      </c>
      <c r="C339" s="1033"/>
      <c r="D339" s="896"/>
      <c r="E339" s="24"/>
      <c r="F339" s="896"/>
      <c r="G339" s="24"/>
      <c r="H339" s="86"/>
      <c r="I339" s="26"/>
      <c r="J339" s="500"/>
    </row>
    <row r="340" spans="2:10" ht="12.75" customHeight="1" x14ac:dyDescent="0.2">
      <c r="B340" s="892"/>
      <c r="C340" s="102" t="s">
        <v>3200</v>
      </c>
      <c r="D340" s="896" t="s">
        <v>3201</v>
      </c>
      <c r="E340" s="24">
        <v>2014</v>
      </c>
      <c r="F340" s="896" t="s">
        <v>1457</v>
      </c>
      <c r="G340" s="24"/>
      <c r="H340" s="86">
        <v>85.95</v>
      </c>
      <c r="I340" s="26"/>
    </row>
    <row r="341" spans="2:10" s="47" customFormat="1" x14ac:dyDescent="0.2">
      <c r="B341" s="1032" t="s">
        <v>2374</v>
      </c>
      <c r="C341" s="1033"/>
      <c r="D341" s="23"/>
      <c r="E341" s="24"/>
      <c r="F341" s="23"/>
      <c r="G341" s="24"/>
      <c r="H341" s="86"/>
      <c r="I341" s="26"/>
      <c r="J341" s="500"/>
    </row>
    <row r="342" spans="2:10" ht="12.75" customHeight="1" x14ac:dyDescent="0.2">
      <c r="B342" s="1010"/>
      <c r="C342" s="102" t="s">
        <v>3199</v>
      </c>
      <c r="D342" s="23"/>
      <c r="E342" s="24"/>
      <c r="F342" s="23"/>
      <c r="G342" s="24"/>
      <c r="H342" s="86"/>
      <c r="I342" s="26"/>
    </row>
    <row r="343" spans="2:10" ht="12.75" customHeight="1" x14ac:dyDescent="0.2">
      <c r="B343" s="1036"/>
      <c r="C343" s="48" t="s">
        <v>1036</v>
      </c>
      <c r="D343" s="10" t="s">
        <v>2375</v>
      </c>
      <c r="E343" s="9">
        <v>2014</v>
      </c>
      <c r="F343" s="10" t="s">
        <v>669</v>
      </c>
      <c r="G343" s="9">
        <v>2021</v>
      </c>
      <c r="H343" s="87">
        <v>90.03</v>
      </c>
      <c r="I343" s="32" t="str">
        <f>IF(B342&gt;=1,SUM(B342*H343),"")</f>
        <v/>
      </c>
    </row>
    <row r="344" spans="2:10" s="47" customFormat="1" ht="15" customHeight="1" x14ac:dyDescent="0.2">
      <c r="B344" s="217"/>
      <c r="C344"/>
      <c r="D344"/>
      <c r="E344"/>
      <c r="F344"/>
      <c r="G344"/>
      <c r="H344" s="132"/>
    </row>
    <row r="345" spans="2:10" s="19" customFormat="1" x14ac:dyDescent="0.2">
      <c r="B345" s="40"/>
      <c r="C345" s="126"/>
      <c r="D345" s="108"/>
      <c r="E345" s="108"/>
      <c r="F345" s="108"/>
      <c r="G345" s="976" t="s">
        <v>2158</v>
      </c>
      <c r="H345" s="976"/>
      <c r="I345" s="234">
        <f>SUM(I305:I344)</f>
        <v>0</v>
      </c>
    </row>
    <row r="346" spans="2:10" s="19" customFormat="1" x14ac:dyDescent="0.2">
      <c r="B346" s="40"/>
      <c r="C346" s="126"/>
      <c r="D346" s="108"/>
      <c r="E346" s="108"/>
      <c r="F346" s="108"/>
      <c r="G346" s="40"/>
      <c r="H346" s="40"/>
      <c r="I346" s="759"/>
    </row>
    <row r="347" spans="2:10" s="19" customFormat="1" x14ac:dyDescent="0.2">
      <c r="B347" s="40"/>
      <c r="C347" s="126"/>
      <c r="D347" s="108"/>
      <c r="E347" s="108"/>
      <c r="F347" s="108"/>
      <c r="G347" s="976" t="s">
        <v>2158</v>
      </c>
      <c r="H347" s="976"/>
      <c r="I347" s="234">
        <f>SUM(I330:I346)</f>
        <v>0</v>
      </c>
    </row>
    <row r="348" spans="2:10" s="19" customFormat="1" x14ac:dyDescent="0.2">
      <c r="B348" s="40"/>
      <c r="C348" s="1029"/>
      <c r="D348" s="1029"/>
      <c r="E348" s="7"/>
      <c r="F348" s="978" t="s">
        <v>2438</v>
      </c>
      <c r="G348" s="978"/>
      <c r="H348" s="978"/>
      <c r="I348" s="43">
        <f>SUM(I345*0.1975)</f>
        <v>0</v>
      </c>
    </row>
    <row r="349" spans="2:10" s="19" customFormat="1" x14ac:dyDescent="0.2">
      <c r="B349" s="40"/>
      <c r="C349" s="1020"/>
      <c r="D349" s="1020"/>
      <c r="E349" s="108"/>
      <c r="F349" s="108"/>
      <c r="G349" s="979" t="s">
        <v>2032</v>
      </c>
      <c r="H349" s="979"/>
      <c r="I349" s="93">
        <f>I345+I348</f>
        <v>0</v>
      </c>
    </row>
    <row r="350" spans="2:10" s="19" customFormat="1" x14ac:dyDescent="0.2">
      <c r="B350" s="217"/>
      <c r="C350"/>
      <c r="D350"/>
      <c r="E350"/>
      <c r="F350"/>
      <c r="G350"/>
      <c r="H350" s="132"/>
      <c r="I350" s="47"/>
    </row>
    <row r="351" spans="2:10" s="19" customFormat="1" x14ac:dyDescent="0.2">
      <c r="B351" s="217"/>
      <c r="C351" s="439" t="s">
        <v>2412</v>
      </c>
      <c r="D351"/>
      <c r="E351"/>
      <c r="F351"/>
      <c r="G351"/>
      <c r="H351" s="132"/>
      <c r="I351" s="47"/>
    </row>
    <row r="352" spans="2:10" s="19" customFormat="1" x14ac:dyDescent="0.2">
      <c r="B352" s="1032" t="s">
        <v>763</v>
      </c>
      <c r="C352" s="1033"/>
      <c r="D352" s="23"/>
      <c r="E352" s="24"/>
      <c r="F352" s="23"/>
      <c r="G352" s="24"/>
      <c r="H352" s="86"/>
      <c r="I352" s="26"/>
    </row>
    <row r="353" spans="2:9" s="19" customFormat="1" x14ac:dyDescent="0.2">
      <c r="B353" s="65"/>
      <c r="C353" s="271" t="s">
        <v>2544</v>
      </c>
      <c r="D353" s="10" t="s">
        <v>2411</v>
      </c>
      <c r="E353" s="9">
        <v>2014</v>
      </c>
      <c r="F353" s="10" t="s">
        <v>1013</v>
      </c>
      <c r="G353" s="9">
        <v>2021</v>
      </c>
      <c r="H353" s="87">
        <v>63.96</v>
      </c>
      <c r="I353" s="21"/>
    </row>
    <row r="354" spans="2:9" x14ac:dyDescent="0.2">
      <c r="B354" s="34"/>
      <c r="C354" s="35"/>
      <c r="D354" s="38"/>
      <c r="E354" s="39"/>
      <c r="F354" s="38"/>
      <c r="G354" s="39"/>
      <c r="H354" s="84"/>
      <c r="I354" s="31"/>
    </row>
    <row r="355" spans="2:9" ht="20.25" customHeight="1" x14ac:dyDescent="0.2">
      <c r="B355" s="78"/>
      <c r="C355" s="107" t="s">
        <v>2771</v>
      </c>
      <c r="D355" s="113"/>
      <c r="E355" s="111"/>
      <c r="F355" s="42"/>
      <c r="G355" s="111"/>
      <c r="H355" s="302"/>
      <c r="I355" s="44"/>
    </row>
    <row r="356" spans="2:9" x14ac:dyDescent="0.2">
      <c r="B356" s="1037" t="s">
        <v>2772</v>
      </c>
      <c r="C356" s="1038"/>
      <c r="D356" s="60"/>
      <c r="E356" s="60"/>
      <c r="F356" s="170"/>
      <c r="G356" s="60"/>
      <c r="H356" s="183"/>
      <c r="I356" s="169"/>
    </row>
    <row r="357" spans="2:9" s="47" customFormat="1" ht="15" customHeight="1" x14ac:dyDescent="0.2">
      <c r="B357" s="16"/>
      <c r="C357" s="102" t="s">
        <v>3202</v>
      </c>
      <c r="D357" s="23"/>
      <c r="E357" s="24"/>
      <c r="F357" s="23"/>
      <c r="G357" s="24"/>
      <c r="H357" s="177"/>
      <c r="I357" s="27"/>
    </row>
    <row r="358" spans="2:9" ht="20.25" customHeight="1" x14ac:dyDescent="0.2">
      <c r="B358" s="474"/>
      <c r="C358" s="104" t="s">
        <v>1036</v>
      </c>
      <c r="D358" s="23" t="s">
        <v>2773</v>
      </c>
      <c r="E358" s="9">
        <v>2017</v>
      </c>
      <c r="F358" s="10" t="s">
        <v>1457</v>
      </c>
      <c r="G358" s="9">
        <v>2023</v>
      </c>
      <c r="H358" s="147">
        <v>119.95</v>
      </c>
      <c r="I358" s="148" t="str">
        <f>IF(B358&gt;=1,SUM(B358*H358),"")</f>
        <v/>
      </c>
    </row>
    <row r="359" spans="2:9" x14ac:dyDescent="0.2">
      <c r="B359" s="232"/>
      <c r="C359" s="99"/>
      <c r="D359" s="38"/>
      <c r="E359" s="9"/>
      <c r="F359" s="10"/>
      <c r="G359" s="9"/>
      <c r="H359" s="186"/>
      <c r="I359" s="187"/>
    </row>
    <row r="360" spans="2:9" s="47" customFormat="1" ht="15" customHeight="1" x14ac:dyDescent="0.2">
      <c r="B360" s="1037" t="s">
        <v>2772</v>
      </c>
      <c r="C360" s="1038"/>
      <c r="D360" s="60"/>
      <c r="E360" s="60"/>
      <c r="F360" s="170"/>
      <c r="G360" s="60"/>
      <c r="H360" s="183"/>
      <c r="I360" s="169"/>
    </row>
    <row r="361" spans="2:9" ht="20.25" customHeight="1" x14ac:dyDescent="0.2">
      <c r="B361" s="16"/>
      <c r="C361" s="102" t="s">
        <v>2774</v>
      </c>
      <c r="D361" s="23"/>
      <c r="E361" s="24"/>
      <c r="F361" s="23"/>
      <c r="G361" s="24"/>
      <c r="H361" s="177"/>
      <c r="I361" s="27"/>
    </row>
    <row r="362" spans="2:9" x14ac:dyDescent="0.2">
      <c r="B362" s="474"/>
      <c r="C362" s="104" t="s">
        <v>1036</v>
      </c>
      <c r="D362" s="23" t="s">
        <v>2775</v>
      </c>
      <c r="E362" s="9">
        <v>2017</v>
      </c>
      <c r="F362" s="10" t="s">
        <v>1457</v>
      </c>
      <c r="G362" s="9">
        <v>2023</v>
      </c>
      <c r="H362" s="147">
        <v>99.95</v>
      </c>
      <c r="I362" s="148" t="str">
        <f>IF(B362&gt;=1,SUM(B362*H362),"")</f>
        <v/>
      </c>
    </row>
    <row r="363" spans="2:9" s="47" customFormat="1" ht="15" customHeight="1" x14ac:dyDescent="0.2">
      <c r="B363" s="232"/>
      <c r="C363" s="99"/>
      <c r="D363" s="38"/>
      <c r="E363" s="9"/>
      <c r="F363" s="10"/>
      <c r="G363" s="9"/>
      <c r="H363" s="186"/>
      <c r="I363" s="187"/>
    </row>
    <row r="364" spans="2:9" s="19" customFormat="1" x14ac:dyDescent="0.2">
      <c r="B364" s="217"/>
      <c r="C364" s="439" t="s">
        <v>2776</v>
      </c>
      <c r="D364"/>
      <c r="E364"/>
      <c r="F364"/>
      <c r="G364"/>
      <c r="H364" s="132"/>
      <c r="I364" s="47"/>
    </row>
    <row r="365" spans="2:9" s="19" customFormat="1" x14ac:dyDescent="0.2">
      <c r="B365" s="1032" t="s">
        <v>2777</v>
      </c>
      <c r="C365" s="1033"/>
      <c r="D365" s="23"/>
      <c r="E365" s="24"/>
      <c r="F365" s="23"/>
      <c r="G365" s="24"/>
      <c r="H365" s="86"/>
      <c r="I365" s="26"/>
    </row>
    <row r="366" spans="2:9" s="19" customFormat="1" x14ac:dyDescent="0.2">
      <c r="B366" s="65"/>
      <c r="C366" s="271" t="s">
        <v>2779</v>
      </c>
      <c r="D366" s="10" t="s">
        <v>2778</v>
      </c>
      <c r="E366" s="9">
        <v>2017</v>
      </c>
      <c r="F366" s="10" t="s">
        <v>1013</v>
      </c>
      <c r="G366" s="9">
        <v>2023</v>
      </c>
      <c r="H366" s="87">
        <v>14</v>
      </c>
      <c r="I366" s="21"/>
    </row>
    <row r="367" spans="2:9" s="19" customFormat="1" x14ac:dyDescent="0.2">
      <c r="B367" s="34"/>
      <c r="C367" s="35"/>
      <c r="D367" s="38"/>
      <c r="E367" s="39"/>
      <c r="F367" s="38"/>
      <c r="G367" s="39"/>
      <c r="H367" s="84"/>
      <c r="I367" s="31"/>
    </row>
    <row r="368" spans="2:9" s="19" customFormat="1" x14ac:dyDescent="0.2">
      <c r="B368" s="1032" t="s">
        <v>1473</v>
      </c>
      <c r="C368" s="1033"/>
      <c r="D368" s="23"/>
      <c r="E368" s="24"/>
      <c r="F368" s="23"/>
      <c r="G368" s="24"/>
      <c r="H368" s="86"/>
      <c r="I368" s="26"/>
    </row>
    <row r="369" spans="2:9" s="19" customFormat="1" x14ac:dyDescent="0.2">
      <c r="B369" s="65"/>
      <c r="C369" s="271" t="s">
        <v>2780</v>
      </c>
      <c r="D369" s="10" t="s">
        <v>2781</v>
      </c>
      <c r="E369" s="9">
        <v>2017</v>
      </c>
      <c r="F369" s="10" t="s">
        <v>1013</v>
      </c>
      <c r="G369" s="9">
        <v>2023</v>
      </c>
      <c r="H369" s="87">
        <v>128</v>
      </c>
      <c r="I369" s="21"/>
    </row>
    <row r="370" spans="2:9" s="19" customFormat="1" x14ac:dyDescent="0.2">
      <c r="B370" s="34"/>
      <c r="C370" s="35"/>
      <c r="D370" s="38"/>
      <c r="E370" s="39"/>
      <c r="F370" s="38"/>
      <c r="G370" s="39"/>
      <c r="H370" s="84"/>
      <c r="I370" s="31"/>
    </row>
    <row r="371" spans="2:9" s="19" customFormat="1" x14ac:dyDescent="0.2">
      <c r="B371" s="1032" t="s">
        <v>2782</v>
      </c>
      <c r="C371" s="1033"/>
      <c r="D371" s="23"/>
      <c r="E371" s="24"/>
      <c r="F371" s="23"/>
      <c r="G371" s="24"/>
      <c r="H371" s="86"/>
      <c r="I371" s="26"/>
    </row>
    <row r="372" spans="2:9" s="19" customFormat="1" x14ac:dyDescent="0.2">
      <c r="B372" s="65"/>
      <c r="C372" s="271" t="s">
        <v>2783</v>
      </c>
      <c r="D372" s="10" t="s">
        <v>2784</v>
      </c>
      <c r="E372" s="9">
        <v>2017</v>
      </c>
      <c r="F372" s="10" t="s">
        <v>1013</v>
      </c>
      <c r="G372" s="9">
        <v>2023</v>
      </c>
      <c r="H372" s="87">
        <v>46</v>
      </c>
      <c r="I372" s="21"/>
    </row>
    <row r="373" spans="2:9" s="19" customFormat="1" x14ac:dyDescent="0.2">
      <c r="B373" s="34"/>
      <c r="C373" s="35" t="s">
        <v>3203</v>
      </c>
      <c r="D373" s="38" t="s">
        <v>3204</v>
      </c>
      <c r="E373" s="39">
        <v>2016</v>
      </c>
      <c r="F373" s="38" t="s">
        <v>1013</v>
      </c>
      <c r="G373" s="39"/>
      <c r="H373" s="84">
        <v>136.5</v>
      </c>
      <c r="I373" s="31"/>
    </row>
    <row r="374" spans="2:9" s="19" customFormat="1" x14ac:dyDescent="0.2">
      <c r="B374" s="78"/>
      <c r="C374" s="107" t="s">
        <v>2910</v>
      </c>
      <c r="D374" s="113"/>
      <c r="E374" s="111"/>
      <c r="F374" s="42"/>
      <c r="G374" s="111"/>
      <c r="H374" s="302"/>
      <c r="I374" s="44"/>
    </row>
    <row r="375" spans="2:9" s="19" customFormat="1" x14ac:dyDescent="0.2">
      <c r="B375" s="1037" t="s">
        <v>2911</v>
      </c>
      <c r="C375" s="1038"/>
      <c r="D375" s="60"/>
      <c r="E375" s="60"/>
      <c r="F375" s="170"/>
      <c r="G375" s="60"/>
      <c r="H375" s="183"/>
      <c r="I375" s="169"/>
    </row>
    <row r="376" spans="2:9" s="19" customFormat="1" x14ac:dyDescent="0.2">
      <c r="B376" s="16"/>
      <c r="C376" s="102" t="s">
        <v>2912</v>
      </c>
      <c r="D376" s="23"/>
      <c r="E376" s="24"/>
      <c r="F376" s="23"/>
      <c r="G376" s="24"/>
      <c r="H376" s="177"/>
      <c r="I376" s="27"/>
    </row>
    <row r="377" spans="2:9" s="19" customFormat="1" x14ac:dyDescent="0.2">
      <c r="B377" s="474"/>
      <c r="C377" s="104" t="s">
        <v>1036</v>
      </c>
      <c r="D377" s="10" t="s">
        <v>2913</v>
      </c>
      <c r="E377" s="9">
        <v>2014</v>
      </c>
      <c r="F377" s="10" t="s">
        <v>457</v>
      </c>
      <c r="G377" s="9">
        <v>2023</v>
      </c>
      <c r="H377" s="147">
        <v>99</v>
      </c>
      <c r="I377" s="148" t="str">
        <f>IF(B377&gt;=1,SUM(B377*H377),"")</f>
        <v/>
      </c>
    </row>
    <row r="378" spans="2:9" s="19" customFormat="1" x14ac:dyDescent="0.2">
      <c r="B378" s="1037" t="s">
        <v>2914</v>
      </c>
      <c r="C378" s="1038"/>
      <c r="D378" s="60"/>
      <c r="E378" s="60"/>
      <c r="F378" s="170"/>
      <c r="G378" s="60"/>
      <c r="H378" s="183"/>
      <c r="I378" s="169"/>
    </row>
    <row r="379" spans="2:9" s="19" customFormat="1" x14ac:dyDescent="0.2">
      <c r="B379" s="16"/>
      <c r="C379" s="102" t="s">
        <v>2915</v>
      </c>
      <c r="D379" s="23"/>
      <c r="E379" s="24"/>
      <c r="F379" s="23"/>
      <c r="G379" s="24"/>
      <c r="H379" s="177"/>
      <c r="I379" s="27"/>
    </row>
    <row r="380" spans="2:9" s="19" customFormat="1" x14ac:dyDescent="0.2">
      <c r="B380" s="474"/>
      <c r="C380" s="104" t="s">
        <v>1036</v>
      </c>
      <c r="D380" s="23" t="s">
        <v>2919</v>
      </c>
      <c r="E380" s="9">
        <v>2009</v>
      </c>
      <c r="F380" s="10" t="s">
        <v>457</v>
      </c>
      <c r="G380" s="9">
        <v>2023</v>
      </c>
      <c r="H380" s="147">
        <v>0</v>
      </c>
      <c r="I380" s="148" t="str">
        <f>IF(B380&gt;=1,SUM(B380*H380),"")</f>
        <v/>
      </c>
    </row>
    <row r="381" spans="2:9" s="19" customFormat="1" x14ac:dyDescent="0.2">
      <c r="B381" s="1037" t="s">
        <v>2917</v>
      </c>
      <c r="C381" s="1038"/>
      <c r="D381" s="60"/>
      <c r="E381" s="60"/>
      <c r="F381" s="170"/>
      <c r="G381" s="60"/>
      <c r="H381" s="183"/>
      <c r="I381" s="169"/>
    </row>
    <row r="382" spans="2:9" s="19" customFormat="1" x14ac:dyDescent="0.2">
      <c r="B382" s="16"/>
      <c r="C382" s="102" t="s">
        <v>2918</v>
      </c>
      <c r="D382" s="23"/>
      <c r="E382" s="24"/>
      <c r="F382" s="23"/>
      <c r="G382" s="24"/>
      <c r="H382" s="177"/>
      <c r="I382" s="27"/>
    </row>
    <row r="383" spans="2:9" s="19" customFormat="1" x14ac:dyDescent="0.2">
      <c r="B383" s="474"/>
      <c r="C383" s="104" t="s">
        <v>1036</v>
      </c>
      <c r="D383" s="23" t="s">
        <v>2916</v>
      </c>
      <c r="E383" s="9">
        <v>2014</v>
      </c>
      <c r="F383" s="10" t="s">
        <v>457</v>
      </c>
      <c r="G383" s="9">
        <v>2023</v>
      </c>
      <c r="H383" s="147">
        <v>16.989999999999998</v>
      </c>
      <c r="I383" s="148" t="str">
        <f>IF(B383&gt;=1,SUM(B383*H383),"")</f>
        <v/>
      </c>
    </row>
    <row r="384" spans="2:9" s="19" customFormat="1" x14ac:dyDescent="0.2">
      <c r="B384" s="1037" t="s">
        <v>2920</v>
      </c>
      <c r="C384" s="1038"/>
      <c r="D384" s="60"/>
      <c r="E384" s="60"/>
      <c r="F384" s="170"/>
      <c r="G384" s="60"/>
      <c r="H384" s="183"/>
      <c r="I384" s="169"/>
    </row>
    <row r="385" spans="2:9" s="19" customFormat="1" x14ac:dyDescent="0.2">
      <c r="B385" s="16"/>
      <c r="C385" s="102" t="s">
        <v>2921</v>
      </c>
      <c r="D385" s="23"/>
      <c r="E385" s="24"/>
      <c r="F385" s="23"/>
      <c r="G385" s="24"/>
      <c r="H385" s="177"/>
      <c r="I385" s="27"/>
    </row>
    <row r="386" spans="2:9" s="19" customFormat="1" x14ac:dyDescent="0.2">
      <c r="B386" s="474"/>
      <c r="C386" s="104" t="s">
        <v>1036</v>
      </c>
      <c r="D386" s="23" t="s">
        <v>2922</v>
      </c>
      <c r="E386" s="9">
        <v>2014</v>
      </c>
      <c r="F386" s="10" t="s">
        <v>457</v>
      </c>
      <c r="G386" s="9">
        <v>2023</v>
      </c>
      <c r="H386" s="147">
        <v>134.5</v>
      </c>
      <c r="I386" s="148" t="str">
        <f>IF(B386&gt;=1,SUM(B386*H386),"")</f>
        <v/>
      </c>
    </row>
    <row r="387" spans="2:9" s="19" customFormat="1" x14ac:dyDescent="0.2">
      <c r="B387" s="1037" t="s">
        <v>2923</v>
      </c>
      <c r="C387" s="1038"/>
      <c r="D387" s="60"/>
      <c r="E387" s="60"/>
      <c r="F387" s="170"/>
      <c r="G387" s="60"/>
      <c r="H387" s="183"/>
      <c r="I387" s="169"/>
    </row>
    <row r="388" spans="2:9" s="19" customFormat="1" x14ac:dyDescent="0.2">
      <c r="B388" s="16"/>
      <c r="C388" s="102" t="s">
        <v>2924</v>
      </c>
      <c r="D388" s="23"/>
      <c r="E388" s="24"/>
      <c r="F388" s="23"/>
      <c r="G388" s="24"/>
      <c r="H388" s="177"/>
      <c r="I388" s="27"/>
    </row>
    <row r="389" spans="2:9" x14ac:dyDescent="0.2">
      <c r="B389" s="474"/>
      <c r="C389" s="104" t="s">
        <v>1036</v>
      </c>
      <c r="D389" s="23" t="s">
        <v>2781</v>
      </c>
      <c r="E389" s="9">
        <v>2015</v>
      </c>
      <c r="F389" s="10" t="s">
        <v>457</v>
      </c>
      <c r="G389" s="9">
        <v>2023</v>
      </c>
      <c r="H389" s="147">
        <v>79.47</v>
      </c>
      <c r="I389" s="148" t="str">
        <f>IF(B389&gt;=1,SUM(B389*H389),"")</f>
        <v/>
      </c>
    </row>
    <row r="390" spans="2:9" x14ac:dyDescent="0.2">
      <c r="B390" s="78"/>
      <c r="C390" s="107" t="s">
        <v>2785</v>
      </c>
      <c r="D390" s="113"/>
      <c r="E390" s="111"/>
      <c r="F390" s="42"/>
      <c r="G390" s="111"/>
      <c r="H390" s="302"/>
      <c r="I390" s="44"/>
    </row>
    <row r="391" spans="2:9" x14ac:dyDescent="0.2">
      <c r="B391" s="1037" t="s">
        <v>3205</v>
      </c>
      <c r="C391" s="1038"/>
      <c r="D391" s="60"/>
      <c r="E391" s="60"/>
      <c r="F391" s="170"/>
      <c r="G391" s="60"/>
      <c r="H391" s="183"/>
      <c r="I391" s="169"/>
    </row>
    <row r="392" spans="2:9" x14ac:dyDescent="0.2">
      <c r="B392" s="474"/>
      <c r="C392" s="104" t="s">
        <v>2952</v>
      </c>
      <c r="D392" s="23" t="s">
        <v>2953</v>
      </c>
      <c r="E392" s="9">
        <v>2016</v>
      </c>
      <c r="F392" s="10" t="s">
        <v>178</v>
      </c>
      <c r="G392" s="9">
        <v>2023</v>
      </c>
      <c r="H392" s="147">
        <v>124.99</v>
      </c>
      <c r="I392" s="148" t="str">
        <f>IF(B392&gt;=1,SUM(B392*H392),"")</f>
        <v/>
      </c>
    </row>
    <row r="393" spans="2:9" x14ac:dyDescent="0.2">
      <c r="B393" s="1037" t="s">
        <v>2374</v>
      </c>
      <c r="C393" s="1038"/>
      <c r="D393" s="60"/>
      <c r="E393" s="60"/>
      <c r="F393" s="170"/>
      <c r="G393" s="60"/>
      <c r="H393" s="183"/>
      <c r="I393" s="169"/>
    </row>
    <row r="394" spans="2:9" x14ac:dyDescent="0.2">
      <c r="B394" s="16"/>
      <c r="C394" s="102" t="s">
        <v>3206</v>
      </c>
      <c r="D394" s="23"/>
      <c r="E394" s="24"/>
      <c r="F394" s="23"/>
      <c r="G394" s="24"/>
      <c r="H394" s="177"/>
      <c r="I394" s="27"/>
    </row>
    <row r="395" spans="2:9" x14ac:dyDescent="0.2">
      <c r="B395" s="474"/>
      <c r="C395" s="104" t="s">
        <v>2786</v>
      </c>
      <c r="D395" s="23" t="s">
        <v>2787</v>
      </c>
      <c r="E395" s="9">
        <v>2016</v>
      </c>
      <c r="F395" s="10" t="s">
        <v>178</v>
      </c>
      <c r="G395" s="9">
        <v>2023</v>
      </c>
      <c r="H395" s="147">
        <v>128</v>
      </c>
      <c r="I395" s="148" t="str">
        <f>IF(B395&gt;=1,SUM(B395*H395),"")</f>
        <v/>
      </c>
    </row>
    <row r="396" spans="2:9" x14ac:dyDescent="0.2">
      <c r="F396" s="108"/>
      <c r="G396" s="976" t="s">
        <v>2158</v>
      </c>
      <c r="H396" s="976"/>
      <c r="I396" s="234">
        <f>SUM(I368:I395)</f>
        <v>0</v>
      </c>
    </row>
    <row r="397" spans="2:9" x14ac:dyDescent="0.2">
      <c r="F397" s="978" t="s">
        <v>2438</v>
      </c>
      <c r="G397" s="978"/>
      <c r="H397" s="978"/>
      <c r="I397" s="43" t="e">
        <f>SUM(#REF!*0.1975)</f>
        <v>#REF!</v>
      </c>
    </row>
    <row r="398" spans="2:9" x14ac:dyDescent="0.2">
      <c r="F398" s="108"/>
      <c r="G398" s="979" t="s">
        <v>2032</v>
      </c>
      <c r="H398" s="979"/>
      <c r="I398" s="93" t="e">
        <f>#REF!+I397</f>
        <v>#REF!</v>
      </c>
    </row>
    <row r="399" spans="2:9" ht="20.25" customHeight="1" x14ac:dyDescent="0.2">
      <c r="C399" s="439" t="s">
        <v>2803</v>
      </c>
    </row>
    <row r="400" spans="2:9" x14ac:dyDescent="0.2">
      <c r="B400" s="1032" t="s">
        <v>2804</v>
      </c>
      <c r="C400" s="1033"/>
      <c r="D400" s="23"/>
      <c r="E400" s="24"/>
      <c r="F400" s="23"/>
      <c r="G400" s="24"/>
      <c r="H400" s="86"/>
      <c r="I400" s="26"/>
    </row>
    <row r="401" spans="2:9" x14ac:dyDescent="0.2">
      <c r="B401" s="65"/>
      <c r="C401" s="271" t="s">
        <v>2805</v>
      </c>
      <c r="D401" s="10" t="s">
        <v>2806</v>
      </c>
      <c r="E401" s="9">
        <v>2016</v>
      </c>
      <c r="F401" s="10" t="s">
        <v>1457</v>
      </c>
      <c r="G401" s="9">
        <v>2023</v>
      </c>
      <c r="H401" s="87">
        <v>59.95</v>
      </c>
      <c r="I401" s="21"/>
    </row>
    <row r="402" spans="2:9" x14ac:dyDescent="0.2">
      <c r="B402" s="1032" t="s">
        <v>1646</v>
      </c>
      <c r="C402" s="1033"/>
      <c r="D402" s="23"/>
      <c r="E402" s="24"/>
      <c r="F402" s="23"/>
      <c r="G402" s="24"/>
      <c r="H402" s="86"/>
      <c r="I402" s="26"/>
    </row>
    <row r="403" spans="2:9" x14ac:dyDescent="0.2">
      <c r="B403" s="65"/>
      <c r="C403" s="271" t="s">
        <v>2807</v>
      </c>
      <c r="D403" s="10" t="s">
        <v>2808</v>
      </c>
      <c r="E403" s="9">
        <v>2016</v>
      </c>
      <c r="F403" s="10" t="s">
        <v>1457</v>
      </c>
      <c r="G403" s="9">
        <v>2023</v>
      </c>
      <c r="H403" s="87">
        <v>172.5</v>
      </c>
      <c r="I403" s="21"/>
    </row>
    <row r="404" spans="2:9" x14ac:dyDescent="0.2">
      <c r="C404" s="439" t="s">
        <v>3207</v>
      </c>
    </row>
    <row r="405" spans="2:9" x14ac:dyDescent="0.2">
      <c r="B405" s="1032" t="s">
        <v>1646</v>
      </c>
      <c r="C405" s="1033"/>
      <c r="D405" s="23"/>
      <c r="E405" s="24"/>
      <c r="F405" s="23"/>
      <c r="G405" s="24"/>
      <c r="H405" s="86"/>
      <c r="I405" s="26"/>
    </row>
    <row r="406" spans="2:9" x14ac:dyDescent="0.2">
      <c r="B406" s="65"/>
      <c r="C406" s="271" t="s">
        <v>2809</v>
      </c>
      <c r="D406" s="10" t="s">
        <v>2810</v>
      </c>
      <c r="E406" s="9">
        <v>2016</v>
      </c>
      <c r="F406" s="10" t="s">
        <v>1457</v>
      </c>
      <c r="G406" s="9">
        <v>2023</v>
      </c>
      <c r="H406" s="87">
        <v>144.94999999999999</v>
      </c>
      <c r="I406" s="21"/>
    </row>
    <row r="407" spans="2:9" x14ac:dyDescent="0.2">
      <c r="B407" s="65"/>
      <c r="C407" s="271" t="s">
        <v>2811</v>
      </c>
      <c r="D407" s="10" t="s">
        <v>2812</v>
      </c>
      <c r="E407" s="9">
        <v>2016</v>
      </c>
      <c r="F407" s="10" t="s">
        <v>1457</v>
      </c>
      <c r="G407" s="9">
        <v>2023</v>
      </c>
      <c r="H407" s="87">
        <v>210.95</v>
      </c>
      <c r="I407" s="21"/>
    </row>
    <row r="408" spans="2:9" x14ac:dyDescent="0.2">
      <c r="C408" s="439" t="s">
        <v>2813</v>
      </c>
    </row>
    <row r="409" spans="2:9" x14ac:dyDescent="0.2">
      <c r="B409" s="1032" t="s">
        <v>1473</v>
      </c>
      <c r="C409" s="1033"/>
      <c r="D409" s="23"/>
      <c r="E409" s="24"/>
      <c r="F409" s="23"/>
      <c r="G409" s="24"/>
      <c r="H409" s="86"/>
      <c r="I409" s="26"/>
    </row>
    <row r="410" spans="2:9" x14ac:dyDescent="0.2">
      <c r="B410" s="65"/>
      <c r="C410" s="271" t="s">
        <v>2814</v>
      </c>
      <c r="D410" s="10" t="s">
        <v>2815</v>
      </c>
      <c r="E410" s="9">
        <v>2016</v>
      </c>
      <c r="F410" s="10" t="s">
        <v>1457</v>
      </c>
      <c r="G410" s="9">
        <v>2023</v>
      </c>
      <c r="H410" s="87">
        <v>258.33</v>
      </c>
      <c r="I410" s="21"/>
    </row>
    <row r="411" spans="2:9" x14ac:dyDescent="0.2">
      <c r="B411" s="65"/>
      <c r="C411" s="271"/>
      <c r="D411" s="10"/>
      <c r="E411" s="9"/>
      <c r="F411" s="10"/>
      <c r="G411" s="9"/>
      <c r="H411" s="87"/>
      <c r="I411" s="21"/>
    </row>
    <row r="413" spans="2:9" ht="15.75" customHeight="1" x14ac:dyDescent="0.2"/>
    <row r="414" spans="2:9" ht="11.25" customHeight="1" x14ac:dyDescent="0.2"/>
    <row r="416" spans="2:9" s="47" customFormat="1" ht="15" customHeight="1" x14ac:dyDescent="0.2">
      <c r="B416" s="217"/>
      <c r="C416"/>
      <c r="D416"/>
      <c r="E416"/>
      <c r="F416"/>
      <c r="G416"/>
      <c r="H416" s="132"/>
    </row>
    <row r="417" spans="2:9" ht="15.75" customHeight="1" x14ac:dyDescent="0.2">
      <c r="F417" s="108"/>
      <c r="G417" s="976" t="s">
        <v>2158</v>
      </c>
      <c r="H417" s="976"/>
      <c r="I417" s="234" t="e">
        <f>SUM(I396:I416)</f>
        <v>#REF!</v>
      </c>
    </row>
    <row r="418" spans="2:9" ht="11.25" customHeight="1" x14ac:dyDescent="0.2">
      <c r="F418" s="978" t="s">
        <v>2438</v>
      </c>
      <c r="G418" s="978"/>
      <c r="H418" s="978"/>
      <c r="I418" s="43">
        <f>SUM(I415*0.1975)</f>
        <v>0</v>
      </c>
    </row>
    <row r="419" spans="2:9" x14ac:dyDescent="0.2">
      <c r="F419" s="108"/>
      <c r="G419" s="979" t="s">
        <v>2032</v>
      </c>
      <c r="H419" s="979"/>
      <c r="I419" s="93">
        <f>I415+I418</f>
        <v>0</v>
      </c>
    </row>
    <row r="420" spans="2:9" s="47" customFormat="1" ht="15" customHeight="1" x14ac:dyDescent="0.2">
      <c r="B420" s="217"/>
      <c r="C420"/>
      <c r="D420"/>
      <c r="E420"/>
      <c r="F420"/>
      <c r="G420"/>
      <c r="H420" s="132"/>
    </row>
    <row r="421" spans="2:9" ht="11.25" customHeight="1" x14ac:dyDescent="0.2"/>
    <row r="423" spans="2:9" x14ac:dyDescent="0.2">
      <c r="B423" s="22"/>
      <c r="C423" s="205" t="s">
        <v>2946</v>
      </c>
      <c r="D423" s="23"/>
      <c r="E423" s="24"/>
      <c r="F423" s="23"/>
      <c r="G423" s="24"/>
      <c r="H423" s="86"/>
      <c r="I423" s="26"/>
    </row>
    <row r="424" spans="2:9" x14ac:dyDescent="0.2">
      <c r="B424" s="1032" t="s">
        <v>1646</v>
      </c>
      <c r="C424" s="1033"/>
      <c r="D424" s="23"/>
      <c r="E424" s="24"/>
      <c r="F424" s="23"/>
      <c r="G424" s="24"/>
      <c r="H424" s="86"/>
      <c r="I424" s="26"/>
    </row>
    <row r="425" spans="2:9" x14ac:dyDescent="0.2">
      <c r="B425" s="1019"/>
      <c r="C425" s="102" t="s">
        <v>2796</v>
      </c>
      <c r="D425" s="23"/>
      <c r="E425" s="24"/>
      <c r="F425" s="23"/>
      <c r="G425" s="24"/>
      <c r="H425" s="86"/>
      <c r="I425" s="26"/>
    </row>
    <row r="426" spans="2:9" x14ac:dyDescent="0.2">
      <c r="B426" s="1010"/>
      <c r="C426" s="48" t="s">
        <v>1036</v>
      </c>
      <c r="D426" s="10" t="s">
        <v>2797</v>
      </c>
      <c r="E426" s="9">
        <v>2016</v>
      </c>
      <c r="F426" s="10" t="s">
        <v>178</v>
      </c>
      <c r="G426" s="9">
        <v>2023</v>
      </c>
      <c r="H426" s="87">
        <v>170.95</v>
      </c>
      <c r="I426" s="32" t="str">
        <f>IF(B425&gt;=1,SUM(B425*H426),"")</f>
        <v/>
      </c>
    </row>
    <row r="427" spans="2:9" x14ac:dyDescent="0.2">
      <c r="B427" s="1032" t="s">
        <v>1473</v>
      </c>
      <c r="C427" s="1033"/>
      <c r="D427" s="23"/>
      <c r="E427" s="24"/>
      <c r="F427" s="23"/>
      <c r="G427" s="24"/>
      <c r="H427" s="86"/>
      <c r="I427" s="26"/>
    </row>
    <row r="428" spans="2:9" x14ac:dyDescent="0.2">
      <c r="B428" s="1019"/>
      <c r="C428" s="102" t="s">
        <v>2798</v>
      </c>
      <c r="D428" s="23"/>
      <c r="E428" s="24"/>
      <c r="F428" s="23"/>
      <c r="G428" s="24"/>
      <c r="H428" s="86"/>
      <c r="I428" s="26"/>
    </row>
    <row r="429" spans="2:9" x14ac:dyDescent="0.2">
      <c r="B429" s="1010"/>
      <c r="C429" s="48" t="s">
        <v>1036</v>
      </c>
      <c r="D429" s="10" t="s">
        <v>2799</v>
      </c>
      <c r="E429" s="9">
        <v>2016</v>
      </c>
      <c r="F429" s="10" t="s">
        <v>178</v>
      </c>
      <c r="G429" s="9">
        <v>2023</v>
      </c>
      <c r="H429" s="87"/>
      <c r="I429" s="32" t="str">
        <f>IF(B428&gt;=1,SUM(B428*H429),"")</f>
        <v/>
      </c>
    </row>
    <row r="430" spans="2:9" x14ac:dyDescent="0.2">
      <c r="B430" s="892"/>
      <c r="C430" s="48" t="s">
        <v>3208</v>
      </c>
      <c r="D430" s="897" t="s">
        <v>3209</v>
      </c>
      <c r="E430" s="9">
        <v>2016</v>
      </c>
      <c r="F430" s="897" t="s">
        <v>178</v>
      </c>
      <c r="G430" s="9">
        <v>2023</v>
      </c>
      <c r="H430" s="87"/>
      <c r="I430" s="894" t="str">
        <f>IF(B429&gt;=1,SUM(B429*H430),"")</f>
        <v/>
      </c>
    </row>
    <row r="431" spans="2:9" x14ac:dyDescent="0.2">
      <c r="B431" s="1032" t="s">
        <v>2800</v>
      </c>
      <c r="C431" s="1033"/>
      <c r="D431" s="23"/>
      <c r="E431" s="24"/>
      <c r="F431" s="23"/>
      <c r="G431" s="24"/>
      <c r="H431" s="86"/>
      <c r="I431" s="26"/>
    </row>
    <row r="432" spans="2:9" x14ac:dyDescent="0.2">
      <c r="B432" s="1019"/>
      <c r="C432" s="102" t="s">
        <v>2801</v>
      </c>
      <c r="D432" s="23"/>
      <c r="E432" s="24"/>
      <c r="F432" s="23"/>
      <c r="G432" s="24"/>
      <c r="H432" s="86"/>
      <c r="I432" s="26"/>
    </row>
    <row r="433" spans="2:9" x14ac:dyDescent="0.2">
      <c r="B433" s="1010"/>
      <c r="C433" s="48" t="s">
        <v>1036</v>
      </c>
      <c r="D433" s="10" t="s">
        <v>2802</v>
      </c>
      <c r="E433" s="9">
        <v>2016</v>
      </c>
      <c r="F433" s="10" t="s">
        <v>178</v>
      </c>
      <c r="G433" s="9">
        <v>2023</v>
      </c>
      <c r="H433" s="87">
        <v>12.98</v>
      </c>
      <c r="I433" s="32" t="str">
        <f>IF(B432&gt;=1,SUM(B432*H433),"")</f>
        <v/>
      </c>
    </row>
    <row r="434" spans="2:9" s="47" customFormat="1" ht="15" customHeight="1" x14ac:dyDescent="0.2">
      <c r="B434" s="898"/>
      <c r="C434" s="205" t="s">
        <v>3210</v>
      </c>
      <c r="D434" s="896"/>
      <c r="E434" s="24"/>
      <c r="F434" s="896"/>
      <c r="G434" s="24"/>
      <c r="H434" s="86"/>
      <c r="I434" s="26"/>
    </row>
    <row r="435" spans="2:9" ht="11.25" customHeight="1" x14ac:dyDescent="0.2">
      <c r="B435" s="1032" t="s">
        <v>2800</v>
      </c>
      <c r="C435" s="1033"/>
      <c r="D435" s="896"/>
      <c r="E435" s="24"/>
      <c r="F435" s="896"/>
      <c r="G435" s="24"/>
      <c r="H435" s="86"/>
      <c r="I435" s="26"/>
    </row>
    <row r="436" spans="2:9" x14ac:dyDescent="0.2">
      <c r="B436" s="908"/>
      <c r="C436" s="102" t="s">
        <v>3211</v>
      </c>
      <c r="D436" s="896" t="s">
        <v>3212</v>
      </c>
      <c r="E436" s="24">
        <v>2018</v>
      </c>
      <c r="F436" s="896" t="s">
        <v>178</v>
      </c>
      <c r="G436" s="24"/>
      <c r="H436" s="86">
        <v>145.94999999999999</v>
      </c>
      <c r="I436" s="26"/>
    </row>
    <row r="437" spans="2:9" ht="11.25" customHeight="1" x14ac:dyDescent="0.2">
      <c r="B437" s="1034" t="s">
        <v>1646</v>
      </c>
      <c r="C437" s="1035"/>
      <c r="D437" s="896"/>
      <c r="E437" s="24"/>
      <c r="F437" s="896"/>
      <c r="G437" s="24"/>
      <c r="H437" s="86"/>
      <c r="I437" s="26"/>
    </row>
    <row r="438" spans="2:9" s="47" customFormat="1" ht="15" customHeight="1" x14ac:dyDescent="0.2">
      <c r="B438" s="909"/>
      <c r="C438" s="910" t="s">
        <v>3213</v>
      </c>
      <c r="D438" s="897" t="s">
        <v>3214</v>
      </c>
      <c r="E438" s="9">
        <v>2018</v>
      </c>
      <c r="F438" s="897" t="s">
        <v>178</v>
      </c>
      <c r="G438" s="9">
        <v>2023</v>
      </c>
      <c r="H438" s="87">
        <v>84.93</v>
      </c>
      <c r="I438" s="894" t="str">
        <f>IF(B436&gt;=1,SUM(B436*H438),"")</f>
        <v/>
      </c>
    </row>
    <row r="439" spans="2:9" ht="11.25" customHeight="1" x14ac:dyDescent="0.2">
      <c r="B439" s="1034" t="s">
        <v>1473</v>
      </c>
      <c r="C439" s="1035"/>
      <c r="D439" s="896"/>
      <c r="E439" s="24"/>
      <c r="F439" s="896"/>
      <c r="G439" s="24"/>
      <c r="H439" s="86"/>
      <c r="I439" s="26"/>
    </row>
    <row r="440" spans="2:9" s="47" customFormat="1" ht="15" customHeight="1" x14ac:dyDescent="0.2">
      <c r="B440" s="909"/>
      <c r="C440" s="910" t="s">
        <v>3215</v>
      </c>
      <c r="D440" s="897" t="s">
        <v>3216</v>
      </c>
      <c r="E440" s="9">
        <v>2018</v>
      </c>
      <c r="F440" s="897" t="s">
        <v>178</v>
      </c>
      <c r="G440" s="9">
        <v>2023</v>
      </c>
      <c r="H440" s="87">
        <v>156</v>
      </c>
      <c r="I440" s="894" t="str">
        <f>IF(B438&gt;=1,SUM(B438*H440),"")</f>
        <v/>
      </c>
    </row>
    <row r="443" spans="2:9" s="47" customFormat="1" ht="15" customHeight="1" x14ac:dyDescent="0.2">
      <c r="B443" s="22"/>
      <c r="C443" s="205" t="s">
        <v>2928</v>
      </c>
      <c r="D443" s="23"/>
      <c r="E443" s="24"/>
      <c r="F443" s="23"/>
      <c r="G443" s="24"/>
      <c r="H443" s="86"/>
      <c r="I443" s="26"/>
    </row>
    <row r="444" spans="2:9" ht="11.25" customHeight="1" x14ac:dyDescent="0.2">
      <c r="B444" s="1032" t="s">
        <v>2929</v>
      </c>
      <c r="C444" s="1033"/>
      <c r="D444" s="23"/>
      <c r="E444" s="24"/>
      <c r="F444" s="23"/>
      <c r="G444" s="24"/>
      <c r="H444" s="86"/>
      <c r="I444" s="26"/>
    </row>
    <row r="445" spans="2:9" x14ac:dyDescent="0.2">
      <c r="B445" s="1019"/>
      <c r="C445" s="102" t="s">
        <v>3217</v>
      </c>
      <c r="D445" s="23"/>
      <c r="E445" s="24"/>
      <c r="F445" s="23"/>
      <c r="G445" s="24"/>
      <c r="H445" s="86"/>
      <c r="I445" s="26"/>
    </row>
    <row r="446" spans="2:9" s="47" customFormat="1" ht="15" customHeight="1" x14ac:dyDescent="0.2">
      <c r="B446" s="1010"/>
      <c r="C446" s="48" t="s">
        <v>1036</v>
      </c>
      <c r="D446" s="10" t="s">
        <v>2930</v>
      </c>
      <c r="E446" s="9">
        <v>2017</v>
      </c>
      <c r="F446" s="10" t="s">
        <v>178</v>
      </c>
      <c r="G446" s="9">
        <v>2023</v>
      </c>
      <c r="H446" s="87"/>
      <c r="I446" s="32" t="str">
        <f>IF(B445&gt;=1,SUM(B445*H446),"")</f>
        <v/>
      </c>
    </row>
    <row r="447" spans="2:9" x14ac:dyDescent="0.2">
      <c r="B447" s="22"/>
      <c r="C447" s="205"/>
      <c r="D447" s="23"/>
      <c r="E447" s="24"/>
      <c r="F447" s="23"/>
      <c r="G447" s="24"/>
      <c r="H447" s="86"/>
      <c r="I447" s="26"/>
    </row>
    <row r="448" spans="2:9" x14ac:dyDescent="0.2">
      <c r="B448" s="1032" t="s">
        <v>2788</v>
      </c>
      <c r="C448" s="1033"/>
      <c r="D448" s="23"/>
      <c r="E448" s="24"/>
      <c r="F448" s="23"/>
      <c r="G448" s="24"/>
      <c r="H448" s="86"/>
      <c r="I448" s="26"/>
    </row>
    <row r="449" spans="2:9" x14ac:dyDescent="0.2">
      <c r="B449" s="1019"/>
      <c r="C449" s="102" t="s">
        <v>3218</v>
      </c>
      <c r="D449" s="23"/>
      <c r="E449" s="24"/>
      <c r="F449" s="23"/>
      <c r="G449" s="24"/>
      <c r="H449" s="86"/>
      <c r="I449" s="26"/>
    </row>
    <row r="450" spans="2:9" x14ac:dyDescent="0.2">
      <c r="B450" s="1010"/>
      <c r="C450" s="48" t="s">
        <v>1036</v>
      </c>
      <c r="D450" s="10"/>
      <c r="E450" s="9">
        <v>2017</v>
      </c>
      <c r="F450" s="10" t="s">
        <v>178</v>
      </c>
      <c r="G450" s="9">
        <v>2023</v>
      </c>
      <c r="H450" s="87"/>
      <c r="I450" s="32" t="str">
        <f>IF(B449&gt;=1,SUM(B449*H450),"")</f>
        <v/>
      </c>
    </row>
    <row r="451" spans="2:9" x14ac:dyDescent="0.2">
      <c r="B451" s="1032" t="s">
        <v>2931</v>
      </c>
      <c r="C451" s="1033"/>
      <c r="D451" s="23"/>
      <c r="E451" s="24"/>
      <c r="F451" s="23"/>
      <c r="G451" s="24"/>
      <c r="H451" s="86"/>
      <c r="I451" s="26"/>
    </row>
    <row r="452" spans="2:9" x14ac:dyDescent="0.2">
      <c r="B452" s="1019"/>
      <c r="C452" s="102" t="s">
        <v>3219</v>
      </c>
      <c r="D452" s="23"/>
      <c r="E452" s="24"/>
      <c r="F452" s="23"/>
      <c r="G452" s="24"/>
      <c r="H452" s="86"/>
      <c r="I452" s="26"/>
    </row>
    <row r="453" spans="2:9" x14ac:dyDescent="0.2">
      <c r="B453" s="1010"/>
      <c r="C453" s="48" t="s">
        <v>1036</v>
      </c>
      <c r="D453" s="10" t="s">
        <v>2933</v>
      </c>
      <c r="E453" s="9">
        <v>2017</v>
      </c>
      <c r="F453" s="10" t="s">
        <v>178</v>
      </c>
      <c r="G453" s="9">
        <v>2023</v>
      </c>
      <c r="H453" s="87"/>
      <c r="I453" s="32" t="str">
        <f>IF(B452&gt;=1,SUM(B452*H453),"")</f>
        <v/>
      </c>
    </row>
    <row r="454" spans="2:9" x14ac:dyDescent="0.2">
      <c r="B454" s="1032" t="s">
        <v>2929</v>
      </c>
      <c r="C454" s="1033"/>
      <c r="D454" s="23"/>
      <c r="E454" s="24"/>
      <c r="F454" s="23"/>
      <c r="G454" s="24"/>
      <c r="H454" s="86"/>
      <c r="I454" s="26"/>
    </row>
    <row r="455" spans="2:9" x14ac:dyDescent="0.2">
      <c r="B455" s="1019"/>
      <c r="C455" s="102" t="s">
        <v>3220</v>
      </c>
      <c r="D455" s="23"/>
      <c r="E455" s="24"/>
      <c r="F455" s="23"/>
      <c r="G455" s="24"/>
      <c r="H455" s="86"/>
      <c r="I455" s="26"/>
    </row>
    <row r="456" spans="2:9" x14ac:dyDescent="0.2">
      <c r="B456" s="1010"/>
      <c r="C456" s="48" t="s">
        <v>1036</v>
      </c>
      <c r="D456" s="10" t="s">
        <v>2934</v>
      </c>
      <c r="E456" s="9">
        <v>2017</v>
      </c>
      <c r="F456" s="10" t="s">
        <v>178</v>
      </c>
      <c r="G456" s="9">
        <v>2023</v>
      </c>
      <c r="H456" s="87"/>
      <c r="I456" s="32" t="str">
        <f>IF(B455&gt;=1,SUM(B455*H456),"")</f>
        <v/>
      </c>
    </row>
    <row r="457" spans="2:9" x14ac:dyDescent="0.2">
      <c r="B457" s="1032" t="s">
        <v>2935</v>
      </c>
      <c r="C457" s="1033"/>
      <c r="D457" s="23"/>
      <c r="E457" s="24"/>
      <c r="F457" s="23"/>
      <c r="G457" s="24"/>
      <c r="H457" s="86"/>
      <c r="I457" s="26"/>
    </row>
    <row r="458" spans="2:9" x14ac:dyDescent="0.2">
      <c r="B458" s="1019"/>
      <c r="C458" s="102" t="s">
        <v>3221</v>
      </c>
      <c r="D458" s="23"/>
      <c r="E458" s="24"/>
      <c r="F458" s="23"/>
      <c r="G458" s="24"/>
      <c r="H458" s="86"/>
      <c r="I458" s="26"/>
    </row>
    <row r="459" spans="2:9" x14ac:dyDescent="0.2">
      <c r="B459" s="1010"/>
      <c r="C459" s="48" t="s">
        <v>1036</v>
      </c>
      <c r="D459" s="10" t="s">
        <v>2936</v>
      </c>
      <c r="E459" s="9">
        <v>2017</v>
      </c>
      <c r="F459" s="10" t="s">
        <v>178</v>
      </c>
      <c r="G459" s="9">
        <v>2023</v>
      </c>
      <c r="H459" s="87"/>
      <c r="I459" s="32" t="str">
        <f>IF(B458&gt;=1,SUM(B458*H459),"")</f>
        <v/>
      </c>
    </row>
    <row r="461" spans="2:9" x14ac:dyDescent="0.2">
      <c r="C461" s="439" t="s">
        <v>2941</v>
      </c>
    </row>
    <row r="462" spans="2:9" x14ac:dyDescent="0.2">
      <c r="C462" s="439" t="s">
        <v>2942</v>
      </c>
    </row>
    <row r="463" spans="2:9" x14ac:dyDescent="0.2">
      <c r="B463" s="1032" t="s">
        <v>2943</v>
      </c>
      <c r="C463" s="1033"/>
      <c r="D463" s="23"/>
      <c r="E463" s="24"/>
      <c r="F463" s="23"/>
      <c r="G463" s="24"/>
      <c r="H463" s="86"/>
      <c r="I463" s="26"/>
    </row>
    <row r="464" spans="2:9" x14ac:dyDescent="0.2">
      <c r="B464" s="65"/>
      <c r="C464" s="271" t="s">
        <v>2944</v>
      </c>
      <c r="D464" s="10" t="s">
        <v>2945</v>
      </c>
      <c r="E464" s="9">
        <v>2017</v>
      </c>
      <c r="F464" s="10" t="s">
        <v>1457</v>
      </c>
      <c r="G464" s="9">
        <v>2023</v>
      </c>
      <c r="H464" s="87">
        <v>73.95</v>
      </c>
      <c r="I464" s="21"/>
    </row>
    <row r="465" spans="2:9" x14ac:dyDescent="0.2">
      <c r="B465" s="1032" t="s">
        <v>2947</v>
      </c>
      <c r="C465" s="1033"/>
      <c r="D465" s="23"/>
      <c r="E465" s="24"/>
      <c r="F465" s="23"/>
      <c r="G465" s="24"/>
      <c r="H465" s="86"/>
      <c r="I465" s="26"/>
    </row>
    <row r="466" spans="2:9" x14ac:dyDescent="0.2">
      <c r="B466" s="65"/>
      <c r="C466" s="271" t="s">
        <v>2948</v>
      </c>
      <c r="D466" s="10" t="s">
        <v>2949</v>
      </c>
      <c r="E466" s="9">
        <v>2017</v>
      </c>
      <c r="F466" s="10" t="s">
        <v>1457</v>
      </c>
      <c r="G466" s="9">
        <v>2023</v>
      </c>
      <c r="H466" s="87">
        <v>108</v>
      </c>
      <c r="I466" s="21"/>
    </row>
    <row r="467" spans="2:9" x14ac:dyDescent="0.2">
      <c r="B467" s="65"/>
      <c r="C467" s="271" t="s">
        <v>2950</v>
      </c>
      <c r="D467" s="10" t="s">
        <v>2951</v>
      </c>
      <c r="E467" s="9">
        <v>2017</v>
      </c>
      <c r="F467" s="10" t="s">
        <v>1457</v>
      </c>
      <c r="G467" s="9">
        <v>2023</v>
      </c>
      <c r="H467" s="87">
        <v>90</v>
      </c>
      <c r="I467" s="21"/>
    </row>
    <row r="470" spans="2:9" x14ac:dyDescent="0.2">
      <c r="C470" s="439" t="s">
        <v>2964</v>
      </c>
    </row>
    <row r="471" spans="2:9" x14ac:dyDescent="0.2">
      <c r="B471" s="1032" t="s">
        <v>2955</v>
      </c>
      <c r="C471" s="1033"/>
      <c r="D471" s="23"/>
      <c r="E471" s="24"/>
      <c r="F471" s="23"/>
      <c r="G471" s="24"/>
      <c r="H471" s="86"/>
      <c r="I471" s="26"/>
    </row>
    <row r="472" spans="2:9" x14ac:dyDescent="0.2">
      <c r="B472" s="65"/>
      <c r="C472" s="271" t="s">
        <v>2956</v>
      </c>
      <c r="D472" s="10" t="s">
        <v>2957</v>
      </c>
      <c r="E472" s="9">
        <v>2016</v>
      </c>
      <c r="F472" s="10" t="s">
        <v>178</v>
      </c>
      <c r="G472" s="9">
        <v>2023</v>
      </c>
      <c r="H472" s="87">
        <v>24.66</v>
      </c>
      <c r="I472" s="21"/>
    </row>
    <row r="473" spans="2:9" x14ac:dyDescent="0.2">
      <c r="B473" s="1032" t="s">
        <v>2959</v>
      </c>
      <c r="C473" s="1033"/>
      <c r="D473" s="23"/>
      <c r="E473" s="24"/>
      <c r="F473" s="23"/>
      <c r="G473" s="24"/>
      <c r="H473" s="86"/>
      <c r="I473" s="26"/>
    </row>
    <row r="474" spans="2:9" x14ac:dyDescent="0.2">
      <c r="B474" s="65"/>
      <c r="C474" s="271" t="s">
        <v>2958</v>
      </c>
      <c r="D474" s="10" t="s">
        <v>2960</v>
      </c>
      <c r="E474" s="9">
        <v>2016</v>
      </c>
      <c r="F474" s="10" t="s">
        <v>178</v>
      </c>
      <c r="G474" s="9">
        <v>2023</v>
      </c>
      <c r="H474" s="87">
        <v>12.74</v>
      </c>
      <c r="I474" s="21"/>
    </row>
    <row r="475" spans="2:9" x14ac:dyDescent="0.2">
      <c r="B475" s="1032" t="s">
        <v>2961</v>
      </c>
      <c r="C475" s="1033"/>
      <c r="D475" s="23"/>
      <c r="E475" s="24"/>
      <c r="F475" s="23"/>
      <c r="G475" s="24"/>
      <c r="H475" s="86"/>
      <c r="I475" s="26"/>
    </row>
    <row r="476" spans="2:9" x14ac:dyDescent="0.2">
      <c r="B476" s="65"/>
      <c r="C476" s="271" t="s">
        <v>2962</v>
      </c>
      <c r="D476" s="10" t="s">
        <v>2963</v>
      </c>
      <c r="E476" s="9">
        <v>2016</v>
      </c>
      <c r="F476" s="10" t="s">
        <v>178</v>
      </c>
      <c r="G476" s="9">
        <v>2023</v>
      </c>
      <c r="H476" s="87">
        <v>9.5</v>
      </c>
      <c r="I476" s="21"/>
    </row>
    <row r="478" spans="2:9" x14ac:dyDescent="0.2">
      <c r="C478" s="439" t="s">
        <v>2965</v>
      </c>
    </row>
    <row r="479" spans="2:9" x14ac:dyDescent="0.2">
      <c r="B479" s="1032" t="s">
        <v>2790</v>
      </c>
      <c r="C479" s="1033"/>
      <c r="D479" s="23"/>
      <c r="E479" s="24"/>
      <c r="F479" s="23"/>
      <c r="G479" s="24"/>
      <c r="H479" s="86"/>
      <c r="I479" s="26"/>
    </row>
    <row r="480" spans="2:9" x14ac:dyDescent="0.2">
      <c r="B480" s="65"/>
      <c r="C480" s="271" t="s">
        <v>2966</v>
      </c>
      <c r="D480" s="10" t="s">
        <v>2792</v>
      </c>
      <c r="E480" s="9">
        <v>2016</v>
      </c>
      <c r="F480" s="10" t="s">
        <v>669</v>
      </c>
      <c r="G480" s="9">
        <v>2023</v>
      </c>
      <c r="H480" s="87">
        <v>33.99</v>
      </c>
      <c r="I480" s="21"/>
    </row>
    <row r="482" spans="2:9" x14ac:dyDescent="0.2">
      <c r="C482" s="439" t="s">
        <v>2967</v>
      </c>
    </row>
    <row r="483" spans="2:9" x14ac:dyDescent="0.2">
      <c r="B483" s="1032" t="s">
        <v>2968</v>
      </c>
      <c r="C483" s="1033"/>
      <c r="D483" s="23"/>
      <c r="E483" s="24"/>
      <c r="F483" s="23"/>
      <c r="G483" s="24"/>
      <c r="H483" s="86"/>
      <c r="I483" s="26"/>
    </row>
    <row r="484" spans="2:9" x14ac:dyDescent="0.2">
      <c r="B484" s="65"/>
      <c r="C484" s="271" t="s">
        <v>2969</v>
      </c>
      <c r="D484" s="10" t="s">
        <v>2830</v>
      </c>
      <c r="E484" s="9">
        <v>2016</v>
      </c>
      <c r="F484" s="10" t="s">
        <v>1457</v>
      </c>
      <c r="G484" s="9">
        <v>2023</v>
      </c>
      <c r="H484" s="87">
        <v>21.95</v>
      </c>
      <c r="I484" s="21"/>
    </row>
    <row r="486" spans="2:9" x14ac:dyDescent="0.2">
      <c r="C486" s="439" t="s">
        <v>2970</v>
      </c>
    </row>
    <row r="487" spans="2:9" x14ac:dyDescent="0.2">
      <c r="B487" s="1032" t="s">
        <v>2971</v>
      </c>
      <c r="C487" s="1033"/>
      <c r="D487" s="23"/>
      <c r="E487" s="24"/>
      <c r="F487" s="23"/>
      <c r="G487" s="24"/>
      <c r="H487" s="86"/>
      <c r="I487" s="26"/>
    </row>
    <row r="488" spans="2:9" x14ac:dyDescent="0.2">
      <c r="B488" s="65"/>
      <c r="C488" s="271" t="s">
        <v>2972</v>
      </c>
      <c r="D488" s="10" t="s">
        <v>2973</v>
      </c>
      <c r="E488" s="9">
        <v>2016</v>
      </c>
      <c r="F488" s="10" t="s">
        <v>669</v>
      </c>
      <c r="G488" s="9">
        <v>2023</v>
      </c>
      <c r="H488" s="87">
        <v>17.95</v>
      </c>
      <c r="I488" s="21"/>
    </row>
    <row r="489" spans="2:9" x14ac:dyDescent="0.2">
      <c r="B489" s="1032" t="s">
        <v>2974</v>
      </c>
      <c r="C489" s="1033"/>
      <c r="D489" s="23"/>
      <c r="E489" s="24"/>
      <c r="F489" s="23"/>
      <c r="G489" s="24"/>
      <c r="H489" s="86"/>
      <c r="I489" s="26"/>
    </row>
    <row r="490" spans="2:9" x14ac:dyDescent="0.2">
      <c r="B490" s="65"/>
      <c r="C490" s="271" t="s">
        <v>2975</v>
      </c>
      <c r="D490" s="10" t="s">
        <v>2976</v>
      </c>
      <c r="E490" s="9">
        <v>2016</v>
      </c>
      <c r="F490" s="10" t="s">
        <v>669</v>
      </c>
      <c r="G490" s="9">
        <v>2023</v>
      </c>
      <c r="H490" s="87">
        <v>16.760000000000002</v>
      </c>
      <c r="I490" s="21"/>
    </row>
    <row r="491" spans="2:9" x14ac:dyDescent="0.2">
      <c r="B491" s="1032" t="s">
        <v>2971</v>
      </c>
      <c r="C491" s="1033"/>
      <c r="D491" s="23"/>
      <c r="E491" s="24"/>
      <c r="F491" s="23"/>
      <c r="G491" s="24"/>
      <c r="H491" s="86"/>
      <c r="I491" s="26"/>
    </row>
    <row r="492" spans="2:9" x14ac:dyDescent="0.2">
      <c r="B492" s="65"/>
      <c r="C492" s="271" t="s">
        <v>2977</v>
      </c>
      <c r="D492" s="10" t="s">
        <v>2978</v>
      </c>
      <c r="E492" s="9">
        <v>2016</v>
      </c>
      <c r="F492" s="10" t="s">
        <v>178</v>
      </c>
      <c r="G492" s="9">
        <v>2023</v>
      </c>
      <c r="H492" s="87">
        <v>14.48</v>
      </c>
      <c r="I492" s="21"/>
    </row>
    <row r="493" spans="2:9" x14ac:dyDescent="0.2">
      <c r="B493" s="1032" t="s">
        <v>2790</v>
      </c>
      <c r="C493" s="1033"/>
      <c r="D493" s="23"/>
      <c r="E493" s="24"/>
      <c r="F493" s="23"/>
      <c r="G493" s="24"/>
      <c r="H493" s="86"/>
      <c r="I493" s="26"/>
    </row>
    <row r="494" spans="2:9" x14ac:dyDescent="0.2">
      <c r="B494" s="65"/>
      <c r="C494" s="271" t="s">
        <v>2979</v>
      </c>
      <c r="D494" s="10" t="s">
        <v>2795</v>
      </c>
      <c r="E494" s="9">
        <v>2016</v>
      </c>
      <c r="F494" s="10" t="s">
        <v>178</v>
      </c>
      <c r="G494" s="9">
        <v>2023</v>
      </c>
      <c r="H494" s="87">
        <v>29.98</v>
      </c>
      <c r="I494" s="21"/>
    </row>
    <row r="496" spans="2:9" x14ac:dyDescent="0.2">
      <c r="C496" s="439" t="s">
        <v>2980</v>
      </c>
    </row>
    <row r="497" spans="2:9" x14ac:dyDescent="0.2">
      <c r="C497" s="439" t="s">
        <v>2981</v>
      </c>
    </row>
    <row r="498" spans="2:9" x14ac:dyDescent="0.2">
      <c r="B498" s="1032" t="s">
        <v>2982</v>
      </c>
      <c r="C498" s="1033"/>
      <c r="D498" s="23"/>
      <c r="E498" s="24"/>
      <c r="F498" s="23"/>
      <c r="G498" s="24"/>
      <c r="H498" s="86"/>
      <c r="I498" s="26"/>
    </row>
    <row r="499" spans="2:9" x14ac:dyDescent="0.2">
      <c r="B499" s="65"/>
      <c r="C499" s="271" t="s">
        <v>3222</v>
      </c>
      <c r="D499" s="10" t="s">
        <v>2983</v>
      </c>
      <c r="E499" s="9">
        <v>2016</v>
      </c>
      <c r="F499" s="10" t="s">
        <v>1457</v>
      </c>
      <c r="G499" s="9">
        <v>2023</v>
      </c>
      <c r="H499" s="87"/>
      <c r="I499" s="21"/>
    </row>
    <row r="500" spans="2:9" x14ac:dyDescent="0.2">
      <c r="B500" s="1032" t="s">
        <v>2937</v>
      </c>
      <c r="C500" s="1033"/>
      <c r="D500" s="23"/>
      <c r="E500" s="24"/>
      <c r="F500" s="23"/>
      <c r="G500" s="24"/>
      <c r="H500" s="86"/>
      <c r="I500" s="26"/>
    </row>
    <row r="501" spans="2:9" x14ac:dyDescent="0.2">
      <c r="B501" s="65"/>
      <c r="C501" s="271" t="s">
        <v>2938</v>
      </c>
      <c r="D501" s="10" t="s">
        <v>2939</v>
      </c>
      <c r="E501" s="9">
        <v>2016</v>
      </c>
      <c r="F501" s="10" t="s">
        <v>1457</v>
      </c>
      <c r="G501" s="9">
        <v>2023</v>
      </c>
      <c r="H501" s="87">
        <v>32</v>
      </c>
      <c r="I501" s="21"/>
    </row>
    <row r="502" spans="2:9" x14ac:dyDescent="0.2">
      <c r="B502" s="1032" t="s">
        <v>2984</v>
      </c>
      <c r="C502" s="1033"/>
      <c r="D502" s="23"/>
      <c r="E502" s="24"/>
      <c r="F502" s="23"/>
      <c r="G502" s="24"/>
      <c r="H502" s="86"/>
      <c r="I502" s="26"/>
    </row>
    <row r="503" spans="2:9" x14ac:dyDescent="0.2">
      <c r="B503" s="65"/>
      <c r="C503" s="271" t="s">
        <v>2985</v>
      </c>
      <c r="D503" s="10" t="s">
        <v>2986</v>
      </c>
      <c r="E503" s="9">
        <v>2016</v>
      </c>
      <c r="F503" s="10" t="s">
        <v>1457</v>
      </c>
      <c r="G503" s="9">
        <v>2023</v>
      </c>
      <c r="H503" s="87">
        <v>26.95</v>
      </c>
      <c r="I503" s="21"/>
    </row>
    <row r="504" spans="2:9" x14ac:dyDescent="0.2">
      <c r="B504" s="1032" t="s">
        <v>2987</v>
      </c>
      <c r="C504" s="1033"/>
      <c r="D504" s="23"/>
      <c r="E504" s="24"/>
      <c r="F504" s="23"/>
      <c r="G504" s="24"/>
      <c r="H504" s="86"/>
      <c r="I504" s="26"/>
    </row>
    <row r="505" spans="2:9" x14ac:dyDescent="0.2">
      <c r="B505" s="65"/>
      <c r="C505" s="271" t="s">
        <v>2988</v>
      </c>
      <c r="D505" s="10" t="s">
        <v>2989</v>
      </c>
      <c r="E505" s="9">
        <v>2016</v>
      </c>
      <c r="F505" s="10" t="s">
        <v>1457</v>
      </c>
      <c r="G505" s="9">
        <v>2023</v>
      </c>
      <c r="H505" s="87">
        <v>21.99</v>
      </c>
      <c r="I505" s="21"/>
    </row>
    <row r="506" spans="2:9" x14ac:dyDescent="0.2">
      <c r="B506" s="1032" t="s">
        <v>2984</v>
      </c>
      <c r="C506" s="1033"/>
      <c r="D506" s="23"/>
      <c r="E506" s="24"/>
      <c r="F506" s="23"/>
      <c r="G506" s="24"/>
      <c r="H506" s="86"/>
      <c r="I506" s="26"/>
    </row>
    <row r="507" spans="2:9" x14ac:dyDescent="0.2">
      <c r="B507" s="65"/>
      <c r="C507" s="271" t="s">
        <v>2985</v>
      </c>
      <c r="D507" s="10" t="s">
        <v>2986</v>
      </c>
      <c r="E507" s="9">
        <v>2016</v>
      </c>
      <c r="F507" s="10" t="s">
        <v>1457</v>
      </c>
      <c r="G507" s="9">
        <v>2023</v>
      </c>
      <c r="H507" s="87">
        <v>26.95</v>
      </c>
      <c r="I507" s="21"/>
    </row>
    <row r="508" spans="2:9" x14ac:dyDescent="0.2">
      <c r="B508" s="1032" t="s">
        <v>2990</v>
      </c>
      <c r="C508" s="1033"/>
      <c r="D508" s="23"/>
      <c r="E508" s="24"/>
      <c r="F508" s="23"/>
      <c r="G508" s="24"/>
      <c r="H508" s="86"/>
      <c r="I508" s="26"/>
    </row>
    <row r="509" spans="2:9" x14ac:dyDescent="0.2">
      <c r="B509" s="65"/>
      <c r="C509" s="271" t="s">
        <v>2991</v>
      </c>
      <c r="D509" s="10" t="s">
        <v>2992</v>
      </c>
      <c r="E509" s="9">
        <v>2016</v>
      </c>
      <c r="F509" s="10" t="s">
        <v>1457</v>
      </c>
      <c r="G509" s="9">
        <v>2023</v>
      </c>
      <c r="H509" s="87">
        <v>27</v>
      </c>
      <c r="I509" s="21"/>
    </row>
    <row r="510" spans="2:9" x14ac:dyDescent="0.2">
      <c r="B510" s="1032" t="s">
        <v>204</v>
      </c>
      <c r="C510" s="1033"/>
      <c r="D510" s="23"/>
      <c r="E510" s="24"/>
      <c r="F510" s="23"/>
      <c r="G510" s="24"/>
      <c r="H510" s="86"/>
      <c r="I510" s="26"/>
    </row>
    <row r="511" spans="2:9" x14ac:dyDescent="0.2">
      <c r="B511" s="65"/>
      <c r="C511" s="271" t="s">
        <v>2993</v>
      </c>
      <c r="D511" s="10" t="s">
        <v>2994</v>
      </c>
      <c r="E511" s="9">
        <v>2016</v>
      </c>
      <c r="F511" s="10" t="s">
        <v>1457</v>
      </c>
      <c r="G511" s="9">
        <v>2023</v>
      </c>
      <c r="H511" s="87"/>
      <c r="I511" s="21"/>
    </row>
    <row r="512" spans="2:9" x14ac:dyDescent="0.2">
      <c r="B512" s="1032" t="s">
        <v>1989</v>
      </c>
      <c r="C512" s="1033"/>
      <c r="D512" s="896"/>
      <c r="E512" s="24"/>
      <c r="F512" s="896"/>
      <c r="G512" s="24"/>
      <c r="H512" s="86"/>
      <c r="I512" s="26"/>
    </row>
    <row r="513" spans="2:9" x14ac:dyDescent="0.2">
      <c r="B513" s="65"/>
      <c r="C513" s="271" t="s">
        <v>3223</v>
      </c>
      <c r="D513" s="897" t="s">
        <v>2221</v>
      </c>
      <c r="E513" s="9">
        <v>2018</v>
      </c>
      <c r="F513" s="897" t="s">
        <v>178</v>
      </c>
      <c r="G513" s="9">
        <v>2023</v>
      </c>
      <c r="H513" s="87">
        <v>15.9</v>
      </c>
      <c r="I513" s="21" t="s">
        <v>3224</v>
      </c>
    </row>
    <row r="515" spans="2:9" x14ac:dyDescent="0.2">
      <c r="C515" s="439" t="s">
        <v>2954</v>
      </c>
    </row>
    <row r="516" spans="2:9" x14ac:dyDescent="0.2">
      <c r="B516" s="1032" t="s">
        <v>2790</v>
      </c>
      <c r="C516" s="1033"/>
      <c r="D516" s="23"/>
      <c r="E516" s="24"/>
      <c r="F516" s="23"/>
      <c r="G516" s="24"/>
      <c r="H516" s="86"/>
      <c r="I516" s="26"/>
    </row>
    <row r="517" spans="2:9" x14ac:dyDescent="0.2">
      <c r="B517" s="65"/>
      <c r="C517" s="271" t="s">
        <v>2997</v>
      </c>
      <c r="D517" s="10" t="s">
        <v>2817</v>
      </c>
      <c r="E517" s="9">
        <v>2016</v>
      </c>
      <c r="F517" s="10" t="s">
        <v>178</v>
      </c>
      <c r="G517" s="9">
        <v>2023</v>
      </c>
      <c r="H517" s="87">
        <v>35.950000000000003</v>
      </c>
      <c r="I517" s="21"/>
    </row>
    <row r="518" spans="2:9" x14ac:dyDescent="0.2">
      <c r="B518" s="65"/>
      <c r="C518" s="271" t="s">
        <v>2818</v>
      </c>
      <c r="D518" s="10" t="s">
        <v>2819</v>
      </c>
      <c r="E518" s="9">
        <v>2016</v>
      </c>
      <c r="F518" s="10" t="s">
        <v>178</v>
      </c>
      <c r="G518" s="9">
        <v>2023</v>
      </c>
      <c r="H518" s="87">
        <v>21.66</v>
      </c>
      <c r="I518" s="21"/>
    </row>
    <row r="519" spans="2:9" x14ac:dyDescent="0.2">
      <c r="B519" s="65"/>
      <c r="C519" s="271" t="s">
        <v>2995</v>
      </c>
      <c r="D519" s="10" t="s">
        <v>2822</v>
      </c>
      <c r="E519" s="9">
        <v>2016</v>
      </c>
      <c r="F519" s="10" t="s">
        <v>178</v>
      </c>
      <c r="G519" s="9">
        <v>2023</v>
      </c>
      <c r="H519" s="87">
        <v>39.950000000000003</v>
      </c>
      <c r="I519" s="21"/>
    </row>
    <row r="520" spans="2:9" x14ac:dyDescent="0.2">
      <c r="B520" s="65"/>
      <c r="C520" s="271" t="s">
        <v>2823</v>
      </c>
      <c r="D520" s="10" t="s">
        <v>2824</v>
      </c>
      <c r="E520" s="9">
        <v>2016</v>
      </c>
      <c r="F520" s="10" t="s">
        <v>178</v>
      </c>
      <c r="G520" s="9">
        <v>2023</v>
      </c>
      <c r="H520" s="87">
        <v>17.82</v>
      </c>
      <c r="I520" s="21"/>
    </row>
    <row r="521" spans="2:9" x14ac:dyDescent="0.2">
      <c r="B521" s="65"/>
      <c r="C521" s="271" t="s">
        <v>2996</v>
      </c>
      <c r="D521" s="10" t="s">
        <v>2826</v>
      </c>
      <c r="E521" s="9">
        <v>2016</v>
      </c>
      <c r="F521" s="10" t="s">
        <v>178</v>
      </c>
      <c r="G521" s="9">
        <v>2023</v>
      </c>
      <c r="H521" s="87">
        <v>22.08</v>
      </c>
      <c r="I521" s="21"/>
    </row>
    <row r="522" spans="2:9" x14ac:dyDescent="0.2">
      <c r="B522" s="1032" t="s">
        <v>2990</v>
      </c>
      <c r="C522" s="1033"/>
      <c r="D522" s="23"/>
      <c r="E522" s="24"/>
      <c r="F522" s="23"/>
      <c r="G522" s="24"/>
      <c r="H522" s="86"/>
      <c r="I522" s="26"/>
    </row>
    <row r="523" spans="2:9" x14ac:dyDescent="0.2">
      <c r="B523" s="65"/>
      <c r="C523" s="271" t="s">
        <v>2998</v>
      </c>
      <c r="D523" s="10" t="s">
        <v>2999</v>
      </c>
      <c r="E523" s="9">
        <v>2016</v>
      </c>
      <c r="F523" s="10" t="s">
        <v>178</v>
      </c>
      <c r="G523" s="9">
        <v>2023</v>
      </c>
      <c r="H523" s="87">
        <v>29.95</v>
      </c>
      <c r="I523" s="21"/>
    </row>
    <row r="524" spans="2:9" x14ac:dyDescent="0.2">
      <c r="B524" s="1032" t="s">
        <v>3000</v>
      </c>
      <c r="C524" s="1033"/>
      <c r="D524" s="23"/>
      <c r="E524" s="24"/>
      <c r="F524" s="23"/>
      <c r="G524" s="24"/>
      <c r="H524" s="86"/>
      <c r="I524" s="26"/>
    </row>
    <row r="525" spans="2:9" x14ac:dyDescent="0.2">
      <c r="B525" s="65"/>
      <c r="C525" s="271" t="s">
        <v>2969</v>
      </c>
      <c r="D525" s="10" t="s">
        <v>2830</v>
      </c>
      <c r="E525" s="9">
        <v>2016</v>
      </c>
      <c r="F525" s="10" t="s">
        <v>178</v>
      </c>
      <c r="G525" s="9">
        <v>2023</v>
      </c>
      <c r="H525" s="87">
        <v>11.71</v>
      </c>
      <c r="I525" s="21"/>
    </row>
    <row r="526" spans="2:9" x14ac:dyDescent="0.2">
      <c r="B526" s="1032" t="s">
        <v>3001</v>
      </c>
      <c r="C526" s="1033"/>
      <c r="D526" s="23"/>
      <c r="E526" s="24"/>
      <c r="F526" s="23"/>
      <c r="G526" s="24"/>
      <c r="H526" s="86"/>
      <c r="I526" s="26"/>
    </row>
    <row r="527" spans="2:9" x14ac:dyDescent="0.2">
      <c r="B527" s="65"/>
      <c r="C527" s="271" t="s">
        <v>2832</v>
      </c>
      <c r="D527" s="10" t="s">
        <v>2833</v>
      </c>
      <c r="E527" s="9">
        <v>2016</v>
      </c>
      <c r="F527" s="10" t="s">
        <v>178</v>
      </c>
      <c r="G527" s="9">
        <v>2023</v>
      </c>
      <c r="H527" s="87">
        <v>21.4</v>
      </c>
      <c r="I527" s="21"/>
    </row>
    <row r="528" spans="2:9" x14ac:dyDescent="0.2">
      <c r="B528" s="1032" t="s">
        <v>3002</v>
      </c>
      <c r="C528" s="1033"/>
      <c r="D528" s="23"/>
      <c r="E528" s="24"/>
      <c r="F528" s="23"/>
      <c r="G528" s="24"/>
      <c r="H528" s="86"/>
      <c r="I528" s="26"/>
    </row>
    <row r="529" spans="2:9" x14ac:dyDescent="0.2">
      <c r="B529" s="65"/>
      <c r="C529" s="271" t="s">
        <v>3003</v>
      </c>
      <c r="D529" s="10" t="s">
        <v>2836</v>
      </c>
      <c r="E529" s="9">
        <v>2016</v>
      </c>
      <c r="F529" s="10" t="s">
        <v>178</v>
      </c>
      <c r="G529" s="9">
        <v>2023</v>
      </c>
      <c r="H529" s="87">
        <v>25</v>
      </c>
      <c r="I529" s="21"/>
    </row>
    <row r="530" spans="2:9" x14ac:dyDescent="0.2">
      <c r="B530" s="1032" t="s">
        <v>1707</v>
      </c>
      <c r="C530" s="1033"/>
      <c r="D530" s="23"/>
      <c r="E530" s="24"/>
      <c r="F530" s="23"/>
      <c r="G530" s="24"/>
      <c r="H530" s="86"/>
      <c r="I530" s="26"/>
    </row>
    <row r="531" spans="2:9" x14ac:dyDescent="0.2">
      <c r="B531" s="65"/>
      <c r="C531" s="271" t="s">
        <v>3004</v>
      </c>
      <c r="D531" s="10" t="s">
        <v>2838</v>
      </c>
      <c r="E531" s="9">
        <v>2016</v>
      </c>
      <c r="F531" s="10" t="s">
        <v>178</v>
      </c>
      <c r="G531" s="9">
        <v>2023</v>
      </c>
      <c r="H531" s="87">
        <v>8.6999999999999993</v>
      </c>
      <c r="I531" s="21"/>
    </row>
    <row r="533" spans="2:9" x14ac:dyDescent="0.2">
      <c r="C533" s="439" t="s">
        <v>3225</v>
      </c>
    </row>
    <row r="534" spans="2:9" x14ac:dyDescent="0.2">
      <c r="B534" s="895"/>
      <c r="C534" s="439" t="s">
        <v>3226</v>
      </c>
    </row>
    <row r="535" spans="2:9" x14ac:dyDescent="0.2">
      <c r="B535" s="1032" t="s">
        <v>1473</v>
      </c>
      <c r="C535" s="1033"/>
      <c r="D535" s="23"/>
      <c r="E535" s="24"/>
      <c r="F535" s="23"/>
      <c r="G535" s="24"/>
      <c r="H535" s="86"/>
      <c r="I535" s="26"/>
    </row>
    <row r="536" spans="2:9" x14ac:dyDescent="0.2">
      <c r="B536" s="65"/>
      <c r="C536" s="271" t="s">
        <v>3005</v>
      </c>
      <c r="D536" s="10" t="s">
        <v>3006</v>
      </c>
      <c r="E536" s="9">
        <v>2017</v>
      </c>
      <c r="F536" s="10" t="s">
        <v>457</v>
      </c>
      <c r="G536" s="9">
        <v>2023</v>
      </c>
      <c r="H536" s="87">
        <v>64.97</v>
      </c>
      <c r="I536" s="21"/>
    </row>
    <row r="537" spans="2:9" x14ac:dyDescent="0.2">
      <c r="B537" s="922"/>
      <c r="C537" s="439" t="s">
        <v>3294</v>
      </c>
    </row>
    <row r="538" spans="2:9" x14ac:dyDescent="0.2">
      <c r="B538" s="1032" t="s">
        <v>1473</v>
      </c>
      <c r="C538" s="1033"/>
      <c r="D538" s="923"/>
      <c r="E538" s="24"/>
      <c r="F538" s="923"/>
      <c r="G538" s="24"/>
      <c r="H538" s="86"/>
      <c r="I538" s="26"/>
    </row>
    <row r="539" spans="2:9" x14ac:dyDescent="0.2">
      <c r="B539" s="65"/>
      <c r="C539" s="271" t="s">
        <v>3295</v>
      </c>
      <c r="D539" s="924" t="s">
        <v>3296</v>
      </c>
      <c r="E539" s="9">
        <v>2019</v>
      </c>
      <c r="F539" s="924" t="s">
        <v>2162</v>
      </c>
      <c r="G539" s="9">
        <v>2023</v>
      </c>
      <c r="H539" s="87">
        <v>133.32</v>
      </c>
      <c r="I539" s="21"/>
    </row>
    <row r="540" spans="2:9" x14ac:dyDescent="0.2">
      <c r="B540" s="65"/>
      <c r="C540" s="271" t="s">
        <v>3297</v>
      </c>
      <c r="D540" s="924"/>
      <c r="E540" s="9">
        <v>2019</v>
      </c>
      <c r="F540" s="924" t="s">
        <v>2162</v>
      </c>
      <c r="G540" s="9">
        <v>2023</v>
      </c>
      <c r="H540" s="87">
        <v>50.5</v>
      </c>
      <c r="I540" s="21"/>
    </row>
    <row r="542" spans="2:9" x14ac:dyDescent="0.2">
      <c r="C542" s="439" t="s">
        <v>3007</v>
      </c>
    </row>
    <row r="543" spans="2:9" x14ac:dyDescent="0.2">
      <c r="B543" s="1032" t="s">
        <v>1473</v>
      </c>
      <c r="C543" s="1033"/>
      <c r="D543" s="23"/>
      <c r="E543" s="24"/>
      <c r="F543" s="23"/>
      <c r="G543" s="24"/>
      <c r="H543" s="86"/>
      <c r="I543" s="26"/>
    </row>
    <row r="544" spans="2:9" x14ac:dyDescent="0.2">
      <c r="B544" s="65"/>
      <c r="C544" s="271" t="s">
        <v>3008</v>
      </c>
      <c r="D544" s="10" t="s">
        <v>3009</v>
      </c>
      <c r="E544" s="9">
        <v>2017</v>
      </c>
      <c r="F544" s="10" t="s">
        <v>1013</v>
      </c>
      <c r="G544" s="9">
        <v>2023</v>
      </c>
      <c r="H544" s="87"/>
      <c r="I544" s="21"/>
    </row>
    <row r="545" spans="2:9" x14ac:dyDescent="0.2">
      <c r="B545" s="65"/>
      <c r="C545" s="271" t="s">
        <v>3010</v>
      </c>
      <c r="D545" s="10" t="s">
        <v>3011</v>
      </c>
      <c r="E545" s="9">
        <v>2017</v>
      </c>
      <c r="F545" s="10" t="s">
        <v>1013</v>
      </c>
      <c r="G545" s="9">
        <v>2023</v>
      </c>
      <c r="H545" s="87">
        <v>87.97</v>
      </c>
      <c r="I545" s="21"/>
    </row>
    <row r="547" spans="2:9" x14ac:dyDescent="0.2">
      <c r="C547" s="439" t="s">
        <v>3012</v>
      </c>
    </row>
    <row r="548" spans="2:9" x14ac:dyDescent="0.2">
      <c r="B548" s="1032" t="s">
        <v>3013</v>
      </c>
      <c r="C548" s="1033"/>
      <c r="D548" s="23"/>
      <c r="E548" s="24"/>
      <c r="F548" s="23"/>
      <c r="G548" s="24"/>
      <c r="H548" s="86"/>
      <c r="I548" s="26"/>
    </row>
    <row r="549" spans="2:9" x14ac:dyDescent="0.2">
      <c r="B549" s="65"/>
      <c r="C549" s="271" t="s">
        <v>3014</v>
      </c>
      <c r="D549" s="10" t="s">
        <v>3015</v>
      </c>
      <c r="E549" s="9">
        <v>2017</v>
      </c>
      <c r="F549" s="10" t="s">
        <v>178</v>
      </c>
      <c r="G549" s="9">
        <v>2023</v>
      </c>
      <c r="H549" s="87">
        <v>204.95</v>
      </c>
      <c r="I549" s="21"/>
    </row>
    <row r="550" spans="2:9" x14ac:dyDescent="0.2">
      <c r="B550" s="65"/>
      <c r="C550" s="271" t="s">
        <v>3016</v>
      </c>
      <c r="D550" s="10" t="s">
        <v>779</v>
      </c>
      <c r="E550" s="9">
        <v>2017</v>
      </c>
      <c r="F550" s="10" t="s">
        <v>178</v>
      </c>
      <c r="G550" s="9">
        <v>2023</v>
      </c>
      <c r="H550" s="87">
        <v>72</v>
      </c>
      <c r="I550" s="21"/>
    </row>
    <row r="551" spans="2:9" x14ac:dyDescent="0.2">
      <c r="B551" s="1032" t="s">
        <v>3000</v>
      </c>
      <c r="C551" s="1033"/>
      <c r="D551" s="23"/>
      <c r="E551" s="24"/>
      <c r="F551" s="23"/>
      <c r="G551" s="24"/>
      <c r="H551" s="86"/>
      <c r="I551" s="26"/>
    </row>
    <row r="552" spans="2:9" x14ac:dyDescent="0.2">
      <c r="B552" s="65"/>
      <c r="C552" s="271" t="s">
        <v>3017</v>
      </c>
      <c r="D552" s="10" t="s">
        <v>3018</v>
      </c>
      <c r="E552" s="9">
        <v>2017</v>
      </c>
      <c r="F552" s="10" t="s">
        <v>178</v>
      </c>
      <c r="G552" s="9">
        <v>2023</v>
      </c>
      <c r="H552" s="87">
        <v>60</v>
      </c>
      <c r="I552" s="21"/>
    </row>
    <row r="554" spans="2:9" x14ac:dyDescent="0.2">
      <c r="C554" s="439" t="s">
        <v>3019</v>
      </c>
    </row>
    <row r="555" spans="2:9" x14ac:dyDescent="0.2">
      <c r="B555" s="1032" t="s">
        <v>2374</v>
      </c>
      <c r="C555" s="1033"/>
      <c r="D555" s="23"/>
      <c r="E555" s="24"/>
      <c r="F555" s="23"/>
      <c r="G555" s="24"/>
      <c r="H555" s="86"/>
      <c r="I555" s="26"/>
    </row>
    <row r="556" spans="2:9" x14ac:dyDescent="0.2">
      <c r="B556" s="65"/>
      <c r="C556" s="271" t="s">
        <v>3020</v>
      </c>
      <c r="D556" s="10" t="s">
        <v>3021</v>
      </c>
      <c r="E556" s="9">
        <v>2017</v>
      </c>
      <c r="F556" s="10" t="s">
        <v>457</v>
      </c>
      <c r="G556" s="9">
        <v>2023</v>
      </c>
      <c r="H556" s="87">
        <v>194.33</v>
      </c>
      <c r="I556" s="21"/>
    </row>
    <row r="557" spans="2:9" x14ac:dyDescent="0.2">
      <c r="B557" s="1032" t="s">
        <v>3022</v>
      </c>
      <c r="C557" s="1033"/>
      <c r="D557" s="23"/>
      <c r="E557" s="24"/>
      <c r="F557" s="23"/>
      <c r="G557" s="24"/>
      <c r="H557" s="86"/>
      <c r="I557" s="26"/>
    </row>
    <row r="558" spans="2:9" x14ac:dyDescent="0.2">
      <c r="B558" s="65"/>
      <c r="C558" s="271" t="s">
        <v>3024</v>
      </c>
      <c r="D558" s="10" t="s">
        <v>3023</v>
      </c>
      <c r="E558" s="9">
        <v>2017</v>
      </c>
      <c r="F558" s="10" t="s">
        <v>457</v>
      </c>
      <c r="G558" s="9">
        <v>2023</v>
      </c>
      <c r="H558" s="87">
        <v>29.99</v>
      </c>
      <c r="I558" s="21"/>
    </row>
    <row r="559" spans="2:9" x14ac:dyDescent="0.2">
      <c r="B559" s="65"/>
      <c r="C559" s="271" t="s">
        <v>3025</v>
      </c>
      <c r="D559" s="10" t="s">
        <v>3026</v>
      </c>
      <c r="E559" s="9">
        <v>2017</v>
      </c>
      <c r="F559" s="10" t="s">
        <v>457</v>
      </c>
      <c r="G559" s="9">
        <v>2023</v>
      </c>
      <c r="H559" s="87">
        <v>32.99</v>
      </c>
      <c r="I559" s="21"/>
    </row>
    <row r="560" spans="2:9" x14ac:dyDescent="0.2">
      <c r="B560" s="65"/>
      <c r="C560" s="271" t="s">
        <v>3027</v>
      </c>
      <c r="D560" s="10" t="s">
        <v>3028</v>
      </c>
      <c r="E560" s="9">
        <v>2017</v>
      </c>
      <c r="F560" s="10" t="s">
        <v>457</v>
      </c>
      <c r="G560" s="9">
        <v>2023</v>
      </c>
      <c r="H560" s="87">
        <v>35.99</v>
      </c>
      <c r="I560" s="21"/>
    </row>
    <row r="562" spans="2:9" x14ac:dyDescent="0.2">
      <c r="C562" s="439" t="s">
        <v>3029</v>
      </c>
    </row>
    <row r="563" spans="2:9" x14ac:dyDescent="0.2">
      <c r="B563" s="1032" t="s">
        <v>3030</v>
      </c>
      <c r="C563" s="1033"/>
      <c r="D563" s="23"/>
      <c r="E563" s="24"/>
      <c r="F563" s="23"/>
      <c r="G563" s="24"/>
      <c r="H563" s="86"/>
      <c r="I563" s="26"/>
    </row>
    <row r="564" spans="2:9" x14ac:dyDescent="0.2">
      <c r="B564" s="65"/>
      <c r="C564" s="271" t="s">
        <v>3031</v>
      </c>
      <c r="D564" s="10" t="s">
        <v>3032</v>
      </c>
      <c r="E564" s="9">
        <v>2017</v>
      </c>
      <c r="F564" s="10" t="s">
        <v>1457</v>
      </c>
      <c r="G564" s="9">
        <v>2023</v>
      </c>
      <c r="H564" s="87">
        <v>126.64</v>
      </c>
      <c r="I564" s="21"/>
    </row>
    <row r="565" spans="2:9" x14ac:dyDescent="0.2">
      <c r="B565" s="65"/>
      <c r="C565" s="271" t="s">
        <v>3262</v>
      </c>
      <c r="D565" s="924" t="s">
        <v>3263</v>
      </c>
      <c r="E565" s="9">
        <v>2019</v>
      </c>
      <c r="F565" s="924" t="s">
        <v>1457</v>
      </c>
      <c r="G565" s="9">
        <v>2023</v>
      </c>
      <c r="H565" s="87">
        <v>50.25</v>
      </c>
      <c r="I565" s="21"/>
    </row>
    <row r="567" spans="2:9" x14ac:dyDescent="0.2">
      <c r="C567" s="439" t="s">
        <v>3033</v>
      </c>
    </row>
    <row r="568" spans="2:9" x14ac:dyDescent="0.2">
      <c r="B568" s="1032" t="s">
        <v>3034</v>
      </c>
      <c r="C568" s="1033"/>
      <c r="D568" s="23"/>
      <c r="E568" s="24"/>
      <c r="F568" s="23"/>
      <c r="G568" s="24"/>
      <c r="H568" s="86"/>
      <c r="I568" s="26"/>
    </row>
    <row r="569" spans="2:9" x14ac:dyDescent="0.2">
      <c r="B569" s="65"/>
      <c r="C569" s="271" t="s">
        <v>3035</v>
      </c>
      <c r="D569" s="10" t="s">
        <v>3036</v>
      </c>
      <c r="E569" s="9">
        <v>2017</v>
      </c>
      <c r="F569" s="10" t="s">
        <v>178</v>
      </c>
      <c r="G569" s="9">
        <v>2023</v>
      </c>
      <c r="H569" s="87"/>
      <c r="I569" s="21"/>
    </row>
    <row r="570" spans="2:9" x14ac:dyDescent="0.2">
      <c r="B570" s="1032" t="s">
        <v>2374</v>
      </c>
      <c r="C570" s="1033"/>
      <c r="D570" s="23"/>
      <c r="E570" s="24"/>
      <c r="F570" s="23"/>
      <c r="G570" s="24"/>
      <c r="H570" s="86"/>
      <c r="I570" s="26"/>
    </row>
    <row r="571" spans="2:9" x14ac:dyDescent="0.2">
      <c r="B571" s="65"/>
      <c r="C571" s="271" t="s">
        <v>3037</v>
      </c>
      <c r="D571" s="10" t="s">
        <v>3038</v>
      </c>
      <c r="E571" s="9">
        <v>2017</v>
      </c>
      <c r="F571" s="10" t="s">
        <v>178</v>
      </c>
      <c r="G571" s="9">
        <v>2023</v>
      </c>
      <c r="H571" s="87">
        <v>35</v>
      </c>
      <c r="I571" s="21"/>
    </row>
    <row r="573" spans="2:9" x14ac:dyDescent="0.2">
      <c r="C573" s="439" t="s">
        <v>3039</v>
      </c>
    </row>
    <row r="574" spans="2:9" x14ac:dyDescent="0.2">
      <c r="B574" s="1032" t="s">
        <v>3040</v>
      </c>
      <c r="C574" s="1033"/>
      <c r="D574" s="23"/>
      <c r="E574" s="24"/>
      <c r="F574" s="23"/>
      <c r="G574" s="24"/>
      <c r="H574" s="86"/>
      <c r="I574" s="26"/>
    </row>
    <row r="575" spans="2:9" x14ac:dyDescent="0.2">
      <c r="B575" s="65"/>
      <c r="C575" s="271" t="s">
        <v>3041</v>
      </c>
      <c r="D575" s="10" t="s">
        <v>3042</v>
      </c>
      <c r="E575" s="9">
        <v>2017</v>
      </c>
      <c r="F575" s="10" t="s">
        <v>178</v>
      </c>
      <c r="G575" s="9">
        <v>2023</v>
      </c>
      <c r="H575" s="87"/>
      <c r="I575" s="21"/>
    </row>
    <row r="577" spans="2:9" x14ac:dyDescent="0.2">
      <c r="C577" s="439" t="s">
        <v>3227</v>
      </c>
    </row>
    <row r="578" spans="2:9" x14ac:dyDescent="0.2">
      <c r="B578" s="1032" t="s">
        <v>3043</v>
      </c>
      <c r="C578" s="1033"/>
      <c r="D578" s="23"/>
      <c r="E578" s="24"/>
      <c r="F578" s="23"/>
      <c r="G578" s="24"/>
      <c r="H578" s="86"/>
      <c r="I578" s="26"/>
    </row>
    <row r="579" spans="2:9" x14ac:dyDescent="0.2">
      <c r="B579" s="65"/>
      <c r="C579" s="271" t="s">
        <v>3044</v>
      </c>
      <c r="D579" s="10" t="s">
        <v>3045</v>
      </c>
      <c r="E579" s="9">
        <v>2017</v>
      </c>
      <c r="F579" s="10" t="s">
        <v>1011</v>
      </c>
      <c r="G579" s="9">
        <v>2023</v>
      </c>
      <c r="H579" s="87"/>
      <c r="I579" s="21"/>
    </row>
    <row r="581" spans="2:9" x14ac:dyDescent="0.2">
      <c r="C581" s="439" t="s">
        <v>3046</v>
      </c>
    </row>
    <row r="582" spans="2:9" x14ac:dyDescent="0.2">
      <c r="B582" s="1032" t="s">
        <v>3047</v>
      </c>
      <c r="C582" s="1033"/>
      <c r="D582" s="23"/>
      <c r="E582" s="24"/>
      <c r="F582" s="23"/>
      <c r="G582" s="24"/>
      <c r="H582" s="86"/>
      <c r="I582" s="26"/>
    </row>
    <row r="583" spans="2:9" x14ac:dyDescent="0.2">
      <c r="B583" s="65"/>
      <c r="C583" s="271" t="s">
        <v>3048</v>
      </c>
      <c r="D583" s="10" t="s">
        <v>3049</v>
      </c>
      <c r="E583" s="9">
        <v>2017</v>
      </c>
      <c r="F583" s="10" t="s">
        <v>457</v>
      </c>
      <c r="G583" s="9">
        <v>2023</v>
      </c>
      <c r="H583" s="87">
        <v>58.95</v>
      </c>
      <c r="I583" s="21"/>
    </row>
    <row r="584" spans="2:9" x14ac:dyDescent="0.2">
      <c r="B584" s="65"/>
      <c r="C584" s="271" t="s">
        <v>3050</v>
      </c>
      <c r="D584" s="10" t="s">
        <v>3051</v>
      </c>
      <c r="E584" s="9">
        <v>2017</v>
      </c>
      <c r="F584" s="10" t="s">
        <v>457</v>
      </c>
      <c r="G584" s="9">
        <v>2023</v>
      </c>
      <c r="H584" s="87">
        <v>58.95</v>
      </c>
      <c r="I584" s="21"/>
    </row>
    <row r="585" spans="2:9" x14ac:dyDescent="0.2">
      <c r="B585" s="65"/>
      <c r="C585" s="271" t="s">
        <v>3052</v>
      </c>
      <c r="D585" s="10" t="s">
        <v>3053</v>
      </c>
      <c r="E585" s="9">
        <v>2017</v>
      </c>
      <c r="F585" s="10" t="s">
        <v>457</v>
      </c>
      <c r="G585" s="9">
        <v>2023</v>
      </c>
      <c r="H585" s="87">
        <v>58.95</v>
      </c>
      <c r="I585" s="21"/>
    </row>
    <row r="586" spans="2:9" x14ac:dyDescent="0.2">
      <c r="B586" s="65"/>
      <c r="C586" s="271" t="s">
        <v>3054</v>
      </c>
      <c r="D586" s="10" t="s">
        <v>3055</v>
      </c>
      <c r="E586" s="9">
        <v>2017</v>
      </c>
      <c r="F586" s="10" t="s">
        <v>457</v>
      </c>
      <c r="G586" s="9">
        <v>2023</v>
      </c>
      <c r="H586" s="87">
        <v>38.950000000000003</v>
      </c>
      <c r="I586" s="21"/>
    </row>
    <row r="587" spans="2:9" x14ac:dyDescent="0.2">
      <c r="B587" s="65"/>
      <c r="C587" s="271" t="s">
        <v>3056</v>
      </c>
      <c r="D587" s="10" t="s">
        <v>3057</v>
      </c>
      <c r="E587" s="9">
        <v>2017</v>
      </c>
      <c r="F587" s="10" t="s">
        <v>457</v>
      </c>
      <c r="G587" s="9">
        <v>2023</v>
      </c>
      <c r="H587" s="87">
        <v>38.950000000000003</v>
      </c>
      <c r="I587" s="21"/>
    </row>
    <row r="588" spans="2:9" x14ac:dyDescent="0.2">
      <c r="B588" s="65"/>
      <c r="C588" s="271" t="s">
        <v>3058</v>
      </c>
      <c r="D588" s="10" t="s">
        <v>3059</v>
      </c>
      <c r="E588" s="9">
        <v>2017</v>
      </c>
      <c r="F588" s="10" t="s">
        <v>457</v>
      </c>
      <c r="G588" s="9">
        <v>2023</v>
      </c>
      <c r="H588" s="87">
        <v>22.08</v>
      </c>
      <c r="I588" s="21"/>
    </row>
    <row r="589" spans="2:9" x14ac:dyDescent="0.2">
      <c r="B589" s="1032" t="s">
        <v>1473</v>
      </c>
      <c r="C589" s="1033"/>
      <c r="D589" s="23"/>
      <c r="E589" s="24"/>
      <c r="F589" s="23"/>
      <c r="G589" s="24"/>
      <c r="H589" s="86"/>
      <c r="I589" s="26"/>
    </row>
    <row r="590" spans="2:9" x14ac:dyDescent="0.2">
      <c r="B590" s="65"/>
      <c r="C590" s="271" t="s">
        <v>3061</v>
      </c>
      <c r="D590" s="10" t="s">
        <v>3060</v>
      </c>
      <c r="E590" s="9">
        <v>2017</v>
      </c>
      <c r="F590" s="10" t="s">
        <v>457</v>
      </c>
      <c r="G590" s="9">
        <v>2023</v>
      </c>
      <c r="H590" s="87"/>
      <c r="I590" s="21"/>
    </row>
    <row r="591" spans="2:9" x14ac:dyDescent="0.2">
      <c r="B591" s="65"/>
      <c r="C591" s="271" t="s">
        <v>3062</v>
      </c>
      <c r="D591" s="10" t="s">
        <v>3063</v>
      </c>
      <c r="E591" s="9">
        <v>2017</v>
      </c>
      <c r="F591" s="10" t="s">
        <v>457</v>
      </c>
      <c r="G591" s="9">
        <v>2023</v>
      </c>
      <c r="H591" s="87"/>
      <c r="I591" s="21"/>
    </row>
    <row r="592" spans="2:9" x14ac:dyDescent="0.2">
      <c r="B592" s="65"/>
      <c r="C592" s="271" t="s">
        <v>3064</v>
      </c>
      <c r="D592" s="10" t="s">
        <v>3065</v>
      </c>
      <c r="E592" s="9">
        <v>2017</v>
      </c>
      <c r="F592" s="10" t="s">
        <v>457</v>
      </c>
      <c r="G592" s="9">
        <v>2023</v>
      </c>
      <c r="H592" s="87"/>
      <c r="I592" s="21"/>
    </row>
    <row r="593" spans="2:9" x14ac:dyDescent="0.2">
      <c r="B593" s="1032" t="s">
        <v>1646</v>
      </c>
      <c r="C593" s="1033"/>
      <c r="D593" s="23"/>
      <c r="E593" s="24"/>
      <c r="F593" s="23"/>
      <c r="G593" s="24"/>
      <c r="H593" s="86"/>
      <c r="I593" s="26"/>
    </row>
    <row r="594" spans="2:9" x14ac:dyDescent="0.2">
      <c r="B594" s="65"/>
      <c r="C594" s="271" t="s">
        <v>3066</v>
      </c>
      <c r="D594" s="10" t="s">
        <v>3067</v>
      </c>
      <c r="E594" s="9">
        <v>2016</v>
      </c>
      <c r="F594" s="10" t="s">
        <v>457</v>
      </c>
      <c r="G594" s="9">
        <v>2023</v>
      </c>
      <c r="H594" s="87">
        <v>138</v>
      </c>
      <c r="I594" s="21"/>
    </row>
    <row r="596" spans="2:9" x14ac:dyDescent="0.2">
      <c r="C596" s="439" t="s">
        <v>3228</v>
      </c>
    </row>
    <row r="597" spans="2:9" x14ac:dyDescent="0.2">
      <c r="B597" s="1032" t="s">
        <v>2374</v>
      </c>
      <c r="C597" s="1033"/>
      <c r="D597" s="23"/>
      <c r="E597" s="24"/>
      <c r="F597" s="23"/>
      <c r="G597" s="24"/>
      <c r="H597" s="86"/>
      <c r="I597" s="26"/>
    </row>
    <row r="598" spans="2:9" x14ac:dyDescent="0.2">
      <c r="B598" s="65"/>
      <c r="C598" s="271" t="s">
        <v>3068</v>
      </c>
      <c r="D598" s="10" t="s">
        <v>3069</v>
      </c>
      <c r="E598" s="9">
        <v>2015</v>
      </c>
      <c r="F598" s="10" t="s">
        <v>178</v>
      </c>
      <c r="G598" s="9">
        <v>2023</v>
      </c>
      <c r="H598" s="87">
        <v>59.01</v>
      </c>
      <c r="I598" s="21"/>
    </row>
    <row r="599" spans="2:9" x14ac:dyDescent="0.2">
      <c r="B599" s="1032" t="s">
        <v>3070</v>
      </c>
      <c r="C599" s="1033"/>
      <c r="D599" s="23"/>
      <c r="E599" s="24"/>
      <c r="F599" s="23"/>
      <c r="G599" s="24"/>
      <c r="H599" s="86"/>
      <c r="I599" s="26"/>
    </row>
    <row r="600" spans="2:9" x14ac:dyDescent="0.2">
      <c r="B600" s="65"/>
      <c r="C600" s="271" t="s">
        <v>3071</v>
      </c>
      <c r="D600" s="10" t="s">
        <v>3072</v>
      </c>
      <c r="E600" s="9">
        <v>2015</v>
      </c>
      <c r="F600" s="10" t="s">
        <v>178</v>
      </c>
      <c r="G600" s="9">
        <v>2023</v>
      </c>
      <c r="H600" s="87">
        <v>29.97</v>
      </c>
      <c r="I600" s="21"/>
    </row>
    <row r="602" spans="2:9" x14ac:dyDescent="0.2">
      <c r="C602" s="439" t="s">
        <v>3074</v>
      </c>
    </row>
    <row r="603" spans="2:9" x14ac:dyDescent="0.2">
      <c r="B603" s="1032" t="s">
        <v>3075</v>
      </c>
      <c r="C603" s="1033"/>
      <c r="D603" s="23"/>
      <c r="E603" s="24"/>
      <c r="F603" s="23"/>
      <c r="G603" s="24"/>
      <c r="H603" s="86"/>
      <c r="I603" s="26"/>
    </row>
    <row r="604" spans="2:9" x14ac:dyDescent="0.2">
      <c r="B604" s="65"/>
      <c r="C604" s="271" t="s">
        <v>2932</v>
      </c>
      <c r="D604" s="10" t="s">
        <v>2411</v>
      </c>
      <c r="E604" s="9">
        <v>2014</v>
      </c>
      <c r="F604" s="10" t="s">
        <v>457</v>
      </c>
      <c r="G604" s="9">
        <v>2023</v>
      </c>
      <c r="H604" s="87">
        <v>63.96</v>
      </c>
      <c r="I604" s="21"/>
    </row>
    <row r="606" spans="2:9" ht="29.25" customHeight="1" x14ac:dyDescent="0.2">
      <c r="C606" s="875" t="s">
        <v>3086</v>
      </c>
    </row>
    <row r="607" spans="2:9" x14ac:dyDescent="0.2">
      <c r="B607" s="1032" t="s">
        <v>1646</v>
      </c>
      <c r="C607" s="1033"/>
      <c r="D607" s="23"/>
      <c r="E607" s="24"/>
      <c r="F607" s="23"/>
      <c r="G607" s="24"/>
      <c r="H607" s="86"/>
      <c r="I607" s="26"/>
    </row>
    <row r="608" spans="2:9" x14ac:dyDescent="0.2">
      <c r="B608" s="65"/>
      <c r="C608" s="271" t="s">
        <v>3238</v>
      </c>
      <c r="D608" s="10" t="s">
        <v>3128</v>
      </c>
      <c r="E608" s="9">
        <v>2018</v>
      </c>
      <c r="F608" s="10" t="s">
        <v>178</v>
      </c>
      <c r="G608" s="9"/>
      <c r="H608" s="87">
        <v>199.95</v>
      </c>
      <c r="I608" s="21"/>
    </row>
    <row r="609" spans="2:9" x14ac:dyDescent="0.2">
      <c r="B609" s="65"/>
      <c r="C609" s="271" t="s">
        <v>3239</v>
      </c>
      <c r="D609" s="897" t="s">
        <v>3240</v>
      </c>
      <c r="E609" s="9">
        <v>2018</v>
      </c>
      <c r="F609" s="897" t="s">
        <v>178</v>
      </c>
      <c r="G609" s="9"/>
      <c r="H609" s="87">
        <v>102.96</v>
      </c>
      <c r="I609" s="21"/>
    </row>
    <row r="610" spans="2:9" x14ac:dyDescent="0.2">
      <c r="B610" s="1032" t="s">
        <v>3087</v>
      </c>
      <c r="C610" s="1033"/>
      <c r="D610" s="23"/>
      <c r="E610" s="24"/>
      <c r="F610" s="23"/>
      <c r="G610" s="24"/>
      <c r="H610" s="86"/>
      <c r="I610" s="26"/>
    </row>
    <row r="611" spans="2:9" x14ac:dyDescent="0.2">
      <c r="B611" s="65"/>
      <c r="C611" s="271" t="s">
        <v>3088</v>
      </c>
      <c r="D611" s="10" t="s">
        <v>3089</v>
      </c>
      <c r="E611" s="9">
        <v>2018</v>
      </c>
      <c r="F611" s="10" t="s">
        <v>178</v>
      </c>
      <c r="G611" s="9">
        <v>2023</v>
      </c>
      <c r="H611" s="87">
        <v>93</v>
      </c>
      <c r="I611" s="21"/>
    </row>
    <row r="613" spans="2:9" x14ac:dyDescent="0.2">
      <c r="C613" s="875" t="s">
        <v>3090</v>
      </c>
    </row>
    <row r="614" spans="2:9" x14ac:dyDescent="0.2">
      <c r="B614" s="1032" t="s">
        <v>2911</v>
      </c>
      <c r="C614" s="1033"/>
      <c r="D614" s="23"/>
      <c r="E614" s="24"/>
      <c r="F614" s="23"/>
      <c r="G614" s="24"/>
      <c r="H614" s="86"/>
      <c r="I614" s="26"/>
    </row>
    <row r="615" spans="2:9" x14ac:dyDescent="0.2">
      <c r="B615" s="65"/>
      <c r="C615" s="271" t="s">
        <v>3091</v>
      </c>
      <c r="D615" s="10" t="s">
        <v>3092</v>
      </c>
      <c r="E615" s="9">
        <v>2018</v>
      </c>
      <c r="F615" s="10" t="s">
        <v>178</v>
      </c>
      <c r="G615" s="9">
        <v>2023</v>
      </c>
      <c r="H615" s="87">
        <v>109</v>
      </c>
      <c r="I615" s="21"/>
    </row>
    <row r="616" spans="2:9" x14ac:dyDescent="0.2">
      <c r="B616" s="1032" t="s">
        <v>3093</v>
      </c>
      <c r="C616" s="1033"/>
      <c r="D616" s="23"/>
      <c r="E616" s="24"/>
      <c r="F616" s="23"/>
      <c r="G616" s="24"/>
      <c r="H616" s="86"/>
      <c r="I616" s="26"/>
    </row>
    <row r="617" spans="2:9" x14ac:dyDescent="0.2">
      <c r="B617" s="65"/>
      <c r="C617" s="271" t="s">
        <v>3094</v>
      </c>
      <c r="D617" s="10" t="s">
        <v>3095</v>
      </c>
      <c r="E617" s="9">
        <v>2018</v>
      </c>
      <c r="F617" s="10" t="s">
        <v>178</v>
      </c>
      <c r="G617" s="9">
        <v>2023</v>
      </c>
      <c r="H617" s="87">
        <v>92.99</v>
      </c>
      <c r="I617" s="21"/>
    </row>
    <row r="619" spans="2:9" x14ac:dyDescent="0.2">
      <c r="C619" s="439" t="s">
        <v>3241</v>
      </c>
    </row>
    <row r="620" spans="2:9" x14ac:dyDescent="0.2">
      <c r="B620" s="1032" t="s">
        <v>3096</v>
      </c>
      <c r="C620" s="1033"/>
      <c r="D620" s="23"/>
      <c r="E620" s="24"/>
      <c r="F620" s="23"/>
      <c r="G620" s="24"/>
      <c r="H620" s="86"/>
      <c r="I620" s="26"/>
    </row>
    <row r="621" spans="2:9" x14ac:dyDescent="0.2">
      <c r="B621" s="65"/>
      <c r="C621" s="271" t="s">
        <v>3097</v>
      </c>
      <c r="D621" s="10" t="s">
        <v>3109</v>
      </c>
      <c r="E621" s="9">
        <v>2018</v>
      </c>
      <c r="F621" s="10" t="s">
        <v>1457</v>
      </c>
      <c r="G621" s="9">
        <v>2023</v>
      </c>
      <c r="H621" s="87">
        <v>300</v>
      </c>
      <c r="I621" s="21" t="s">
        <v>3098</v>
      </c>
    </row>
    <row r="623" spans="2:9" x14ac:dyDescent="0.2">
      <c r="C623" s="875" t="s">
        <v>3099</v>
      </c>
    </row>
    <row r="624" spans="2:9" x14ac:dyDescent="0.2">
      <c r="B624" s="1032" t="s">
        <v>3100</v>
      </c>
      <c r="C624" s="1033"/>
      <c r="D624" s="23"/>
      <c r="E624" s="24"/>
      <c r="F624" s="23"/>
      <c r="G624" s="24"/>
      <c r="H624" s="86"/>
      <c r="I624" s="26"/>
    </row>
    <row r="625" spans="2:9" x14ac:dyDescent="0.2">
      <c r="B625" s="65"/>
      <c r="C625" s="271" t="s">
        <v>3101</v>
      </c>
      <c r="D625" s="10"/>
      <c r="E625" s="9">
        <v>2018</v>
      </c>
      <c r="F625" s="10" t="s">
        <v>178</v>
      </c>
      <c r="G625" s="9">
        <v>2023</v>
      </c>
      <c r="H625" s="87">
        <v>49.95</v>
      </c>
      <c r="I625" s="21"/>
    </row>
    <row r="626" spans="2:9" x14ac:dyDescent="0.2">
      <c r="B626" s="1032" t="s">
        <v>3102</v>
      </c>
      <c r="C626" s="1033"/>
      <c r="D626" s="23"/>
      <c r="E626" s="24"/>
      <c r="F626" s="23"/>
      <c r="G626" s="24"/>
      <c r="H626" s="86"/>
      <c r="I626" s="26"/>
    </row>
    <row r="627" spans="2:9" x14ac:dyDescent="0.2">
      <c r="B627" s="65"/>
      <c r="C627" s="271" t="s">
        <v>3103</v>
      </c>
      <c r="D627" s="10" t="s">
        <v>3104</v>
      </c>
      <c r="E627" s="9">
        <v>2018</v>
      </c>
      <c r="F627" s="10" t="s">
        <v>178</v>
      </c>
      <c r="G627" s="9">
        <v>2023</v>
      </c>
      <c r="H627" s="87">
        <v>32.5</v>
      </c>
      <c r="I627" s="21"/>
    </row>
    <row r="629" spans="2:9" x14ac:dyDescent="0.2">
      <c r="C629" s="875" t="s">
        <v>3107</v>
      </c>
    </row>
    <row r="630" spans="2:9" x14ac:dyDescent="0.2">
      <c r="C630" s="875" t="s">
        <v>3105</v>
      </c>
    </row>
    <row r="631" spans="2:9" x14ac:dyDescent="0.2">
      <c r="C631" s="875" t="s">
        <v>3106</v>
      </c>
    </row>
    <row r="632" spans="2:9" x14ac:dyDescent="0.2">
      <c r="B632" s="1032" t="s">
        <v>2931</v>
      </c>
      <c r="C632" s="1033"/>
      <c r="D632" s="23"/>
      <c r="E632" s="24"/>
      <c r="F632" s="23"/>
      <c r="G632" s="24"/>
      <c r="H632" s="86"/>
      <c r="I632" s="26"/>
    </row>
    <row r="633" spans="2:9" x14ac:dyDescent="0.2">
      <c r="B633" s="65"/>
      <c r="C633" s="271" t="s">
        <v>3108</v>
      </c>
      <c r="D633" s="10"/>
      <c r="E633" s="9">
        <v>2018</v>
      </c>
      <c r="F633" s="10" t="s">
        <v>1457</v>
      </c>
      <c r="G633" s="9">
        <v>2023</v>
      </c>
      <c r="H633" s="87">
        <v>74.97</v>
      </c>
      <c r="I633" s="21"/>
    </row>
    <row r="635" spans="2:9" x14ac:dyDescent="0.2">
      <c r="C635" s="439" t="s">
        <v>3110</v>
      </c>
    </row>
    <row r="636" spans="2:9" x14ac:dyDescent="0.2">
      <c r="B636" s="1032" t="s">
        <v>2931</v>
      </c>
      <c r="C636" s="1033"/>
      <c r="D636" s="23"/>
      <c r="E636" s="24"/>
      <c r="F636" s="23"/>
      <c r="G636" s="24"/>
      <c r="H636" s="86"/>
      <c r="I636" s="26"/>
    </row>
    <row r="637" spans="2:9" x14ac:dyDescent="0.2">
      <c r="B637" s="65"/>
      <c r="C637" s="271" t="s">
        <v>3111</v>
      </c>
      <c r="D637" s="10" t="s">
        <v>3112</v>
      </c>
      <c r="E637" s="9">
        <v>2018</v>
      </c>
      <c r="F637" s="10" t="s">
        <v>1457</v>
      </c>
      <c r="G637" s="9">
        <v>2023</v>
      </c>
      <c r="H637" s="87"/>
      <c r="I637" s="21"/>
    </row>
    <row r="639" spans="2:9" x14ac:dyDescent="0.2">
      <c r="C639" s="875" t="s">
        <v>3113</v>
      </c>
    </row>
    <row r="640" spans="2:9" x14ac:dyDescent="0.2">
      <c r="B640" s="1032" t="s">
        <v>1646</v>
      </c>
      <c r="C640" s="1033"/>
      <c r="D640" s="23"/>
      <c r="E640" s="24"/>
      <c r="F640" s="23"/>
      <c r="G640" s="24"/>
      <c r="H640" s="86"/>
      <c r="I640" s="26"/>
    </row>
    <row r="641" spans="2:9" x14ac:dyDescent="0.2">
      <c r="B641" s="65"/>
      <c r="C641" s="271" t="s">
        <v>3114</v>
      </c>
      <c r="D641" s="10" t="s">
        <v>3248</v>
      </c>
      <c r="E641" s="9">
        <v>2018</v>
      </c>
      <c r="F641" s="10" t="s">
        <v>1011</v>
      </c>
      <c r="G641" s="9">
        <v>2023</v>
      </c>
      <c r="H641" s="87"/>
      <c r="I641" s="21"/>
    </row>
    <row r="642" spans="2:9" x14ac:dyDescent="0.2">
      <c r="B642" s="1032" t="s">
        <v>3115</v>
      </c>
      <c r="C642" s="1033"/>
      <c r="D642" s="23"/>
      <c r="E642" s="24"/>
      <c r="F642" s="23"/>
      <c r="G642" s="24"/>
      <c r="H642" s="86"/>
      <c r="I642" s="26"/>
    </row>
    <row r="643" spans="2:9" x14ac:dyDescent="0.2">
      <c r="B643" s="65"/>
      <c r="C643" s="271" t="s">
        <v>3116</v>
      </c>
      <c r="D643" s="10" t="s">
        <v>3117</v>
      </c>
      <c r="E643" s="9">
        <v>2018</v>
      </c>
      <c r="F643" s="10" t="s">
        <v>1011</v>
      </c>
      <c r="G643" s="9">
        <v>2023</v>
      </c>
      <c r="H643" s="87"/>
      <c r="I643" s="21"/>
    </row>
    <row r="645" spans="2:9" x14ac:dyDescent="0.2">
      <c r="C645" s="439" t="s">
        <v>3125</v>
      </c>
    </row>
    <row r="646" spans="2:9" x14ac:dyDescent="0.2">
      <c r="B646" s="1032" t="s">
        <v>3118</v>
      </c>
      <c r="C646" s="1033"/>
      <c r="D646" s="23"/>
      <c r="E646" s="24"/>
      <c r="F646" s="23"/>
      <c r="G646" s="24"/>
      <c r="H646" s="86"/>
      <c r="I646" s="26"/>
    </row>
    <row r="647" spans="2:9" x14ac:dyDescent="0.2">
      <c r="B647" s="65"/>
      <c r="C647" s="271" t="s">
        <v>3119</v>
      </c>
      <c r="D647" s="10" t="s">
        <v>3120</v>
      </c>
      <c r="E647" s="9">
        <v>2018</v>
      </c>
      <c r="F647" s="10" t="s">
        <v>1013</v>
      </c>
      <c r="G647" s="9">
        <v>2023</v>
      </c>
      <c r="H647" s="87">
        <v>151.94999999999999</v>
      </c>
      <c r="I647" s="21"/>
    </row>
    <row r="648" spans="2:9" x14ac:dyDescent="0.2">
      <c r="B648" s="47"/>
      <c r="C648" s="405"/>
      <c r="D648" s="15"/>
      <c r="E648" s="966"/>
      <c r="F648" s="15"/>
      <c r="G648" s="966"/>
      <c r="H648" s="130"/>
      <c r="I648" s="18"/>
    </row>
    <row r="649" spans="2:9" x14ac:dyDescent="0.2">
      <c r="B649" s="47"/>
      <c r="C649" s="405"/>
      <c r="D649" s="15"/>
      <c r="E649" s="966"/>
      <c r="F649" s="15"/>
      <c r="G649" s="966"/>
      <c r="H649" s="130"/>
      <c r="I649" s="18"/>
    </row>
    <row r="651" spans="2:9" x14ac:dyDescent="0.2">
      <c r="C651" s="439" t="s">
        <v>3124</v>
      </c>
    </row>
    <row r="652" spans="2:9" x14ac:dyDescent="0.2">
      <c r="B652" s="1032" t="s">
        <v>3121</v>
      </c>
      <c r="C652" s="1033"/>
      <c r="D652" s="23"/>
      <c r="E652" s="24"/>
      <c r="F652" s="23"/>
      <c r="G652" s="24"/>
      <c r="H652" s="86"/>
      <c r="I652" s="26"/>
    </row>
    <row r="653" spans="2:9" x14ac:dyDescent="0.2">
      <c r="B653" s="65"/>
      <c r="C653" s="271" t="s">
        <v>3122</v>
      </c>
      <c r="D653" s="10" t="s">
        <v>3123</v>
      </c>
      <c r="E653" s="9">
        <v>2018</v>
      </c>
      <c r="F653" s="10" t="s">
        <v>669</v>
      </c>
      <c r="G653" s="9">
        <v>2023</v>
      </c>
      <c r="H653" s="87">
        <v>80</v>
      </c>
      <c r="I653" s="21"/>
    </row>
    <row r="655" spans="2:9" x14ac:dyDescent="0.2">
      <c r="C655" s="439" t="s">
        <v>3126</v>
      </c>
    </row>
    <row r="656" spans="2:9" x14ac:dyDescent="0.2">
      <c r="B656" s="1032" t="s">
        <v>192</v>
      </c>
      <c r="C656" s="1033"/>
      <c r="D656" s="23"/>
      <c r="E656" s="24"/>
      <c r="F656" s="23"/>
      <c r="G656" s="24"/>
      <c r="H656" s="86"/>
      <c r="I656" s="26"/>
    </row>
    <row r="657" spans="2:9" x14ac:dyDescent="0.2">
      <c r="B657" s="65"/>
      <c r="C657" s="271" t="s">
        <v>3127</v>
      </c>
      <c r="D657" s="10" t="s">
        <v>3128</v>
      </c>
      <c r="E657" s="9">
        <v>2018</v>
      </c>
      <c r="F657" s="10" t="s">
        <v>669</v>
      </c>
      <c r="G657" s="9">
        <v>2023</v>
      </c>
      <c r="H657" s="87">
        <v>199.95</v>
      </c>
      <c r="I657" s="21"/>
    </row>
    <row r="658" spans="2:9" s="47" customFormat="1" x14ac:dyDescent="0.2">
      <c r="B658" s="22"/>
      <c r="C658" s="205" t="s">
        <v>2400</v>
      </c>
      <c r="D658" s="23"/>
      <c r="E658" s="24"/>
      <c r="F658" s="23"/>
      <c r="G658" s="24"/>
      <c r="H658" s="86"/>
      <c r="I658" s="26"/>
    </row>
    <row r="659" spans="2:9" x14ac:dyDescent="0.2">
      <c r="B659" s="1032" t="s">
        <v>3145</v>
      </c>
      <c r="C659" s="1033"/>
      <c r="D659" s="23"/>
      <c r="E659" s="24"/>
      <c r="F659" s="23"/>
      <c r="G659" s="24"/>
      <c r="H659" s="86"/>
      <c r="I659" s="26"/>
    </row>
    <row r="660" spans="2:9" x14ac:dyDescent="0.2">
      <c r="B660" s="65"/>
      <c r="C660" s="271" t="s">
        <v>3146</v>
      </c>
      <c r="D660" s="10"/>
      <c r="E660" s="9">
        <v>2018</v>
      </c>
      <c r="F660" s="10" t="s">
        <v>1457</v>
      </c>
      <c r="G660" s="9">
        <v>2024</v>
      </c>
      <c r="H660" s="87">
        <v>0</v>
      </c>
      <c r="I660" s="21"/>
    </row>
    <row r="661" spans="2:9" x14ac:dyDescent="0.2">
      <c r="B661" s="1032" t="s">
        <v>2382</v>
      </c>
      <c r="C661" s="1033"/>
      <c r="D661" s="23"/>
      <c r="E661" s="24"/>
      <c r="F661" s="23"/>
      <c r="G661" s="24"/>
      <c r="H661" s="86"/>
      <c r="I661" s="26"/>
    </row>
    <row r="662" spans="2:9" x14ac:dyDescent="0.2">
      <c r="B662" s="65"/>
      <c r="C662" s="271" t="s">
        <v>2383</v>
      </c>
      <c r="D662" s="10" t="s">
        <v>2384</v>
      </c>
      <c r="E662" s="9">
        <v>2013</v>
      </c>
      <c r="F662" s="10" t="s">
        <v>669</v>
      </c>
      <c r="G662" s="9">
        <v>2020</v>
      </c>
      <c r="H662" s="87">
        <v>24.95</v>
      </c>
      <c r="I662" s="21"/>
    </row>
    <row r="663" spans="2:9" x14ac:dyDescent="0.2">
      <c r="B663" s="68"/>
      <c r="C663" s="748" t="s">
        <v>2401</v>
      </c>
      <c r="D663" s="38"/>
      <c r="E663" s="39">
        <v>2013</v>
      </c>
      <c r="F663" s="38" t="s">
        <v>669</v>
      </c>
      <c r="G663" s="39">
        <v>2020</v>
      </c>
      <c r="H663" s="84">
        <v>199.94</v>
      </c>
      <c r="I663" s="719"/>
    </row>
    <row r="664" spans="2:9" ht="15.75" customHeight="1" x14ac:dyDescent="0.2">
      <c r="B664" s="68"/>
      <c r="C664" s="761" t="s">
        <v>2404</v>
      </c>
      <c r="D664" s="760" t="s">
        <v>2405</v>
      </c>
      <c r="E664" s="39">
        <v>2013</v>
      </c>
      <c r="F664" s="38" t="s">
        <v>669</v>
      </c>
      <c r="G664" s="39">
        <v>2020</v>
      </c>
      <c r="H664" s="84">
        <v>12.95</v>
      </c>
      <c r="I664" s="719"/>
    </row>
    <row r="665" spans="2:9" ht="15.75" customHeight="1" x14ac:dyDescent="0.2">
      <c r="B665" s="22"/>
      <c r="C665" s="205" t="s">
        <v>2402</v>
      </c>
      <c r="D665" s="23"/>
      <c r="E665" s="24"/>
      <c r="F665" s="23"/>
      <c r="G665" s="24"/>
      <c r="H665" s="86"/>
      <c r="I665" s="26"/>
    </row>
    <row r="666" spans="2:9" ht="15.75" customHeight="1" x14ac:dyDescent="0.2">
      <c r="B666" s="14" t="s">
        <v>682</v>
      </c>
      <c r="C666" s="739"/>
      <c r="D666" s="538"/>
      <c r="E666" s="23"/>
      <c r="F666" s="24"/>
      <c r="G666" s="23"/>
      <c r="H666" s="24"/>
      <c r="I666" s="754"/>
    </row>
    <row r="667" spans="2:9" ht="15.75" customHeight="1" x14ac:dyDescent="0.2">
      <c r="B667" s="40"/>
      <c r="C667" s="102" t="s">
        <v>800</v>
      </c>
      <c r="D667" s="47"/>
      <c r="E667" s="23"/>
      <c r="F667" s="24"/>
      <c r="G667" s="23"/>
      <c r="H667" s="24"/>
      <c r="I667" s="754"/>
    </row>
    <row r="668" spans="2:9" x14ac:dyDescent="0.2">
      <c r="B668" s="474"/>
      <c r="C668" s="117" t="s">
        <v>11</v>
      </c>
      <c r="D668" s="10" t="s">
        <v>1942</v>
      </c>
      <c r="E668" s="9">
        <v>2006</v>
      </c>
      <c r="F668" s="10" t="s">
        <v>669</v>
      </c>
      <c r="G668" s="10">
        <v>2012</v>
      </c>
      <c r="H668" s="147">
        <v>67.47</v>
      </c>
      <c r="I668" s="85"/>
    </row>
    <row r="669" spans="2:9" x14ac:dyDescent="0.2">
      <c r="B669" s="474"/>
      <c r="C669" s="118" t="s">
        <v>2010</v>
      </c>
      <c r="D669" s="38" t="s">
        <v>1458</v>
      </c>
      <c r="E669" s="9">
        <v>2005</v>
      </c>
      <c r="F669" s="10" t="s">
        <v>669</v>
      </c>
      <c r="G669" s="10">
        <v>2012</v>
      </c>
      <c r="H669" s="186">
        <v>94.97</v>
      </c>
      <c r="I669" s="139"/>
    </row>
    <row r="670" spans="2:9" x14ac:dyDescent="0.2">
      <c r="B670" s="895"/>
      <c r="C670" s="439" t="s">
        <v>3284</v>
      </c>
    </row>
    <row r="671" spans="2:9" x14ac:dyDescent="0.2">
      <c r="B671" s="1032" t="s">
        <v>3229</v>
      </c>
      <c r="C671" s="1033"/>
      <c r="D671" s="896"/>
      <c r="E671" s="24"/>
      <c r="F671" s="896"/>
      <c r="G671" s="24"/>
      <c r="H671" s="86"/>
      <c r="I671" s="26"/>
    </row>
    <row r="672" spans="2:9" x14ac:dyDescent="0.2">
      <c r="B672" s="65"/>
      <c r="C672" s="271" t="s">
        <v>3230</v>
      </c>
      <c r="D672" s="897" t="s">
        <v>3231</v>
      </c>
      <c r="E672" s="9">
        <v>2011</v>
      </c>
      <c r="F672" s="897" t="s">
        <v>669</v>
      </c>
      <c r="G672" s="9"/>
      <c r="H672" s="87">
        <v>29.99</v>
      </c>
      <c r="I672" s="21"/>
    </row>
    <row r="673" spans="2:9" x14ac:dyDescent="0.2">
      <c r="B673" s="922"/>
      <c r="C673" s="439" t="s">
        <v>3283</v>
      </c>
    </row>
    <row r="674" spans="2:9" x14ac:dyDescent="0.2">
      <c r="B674" s="1032" t="s">
        <v>3285</v>
      </c>
      <c r="C674" s="1033"/>
      <c r="D674" s="923"/>
      <c r="E674" s="24"/>
      <c r="F674" s="923"/>
      <c r="G674" s="24"/>
      <c r="H674" s="86"/>
      <c r="I674" s="26"/>
    </row>
    <row r="675" spans="2:9" x14ac:dyDescent="0.2">
      <c r="B675" s="65"/>
      <c r="C675" s="271" t="s">
        <v>3286</v>
      </c>
      <c r="D675" s="924" t="s">
        <v>3287</v>
      </c>
      <c r="E675" s="9">
        <v>2019</v>
      </c>
      <c r="F675" s="924" t="s">
        <v>3271</v>
      </c>
      <c r="G675" s="9"/>
      <c r="H675" s="87">
        <v>29.99</v>
      </c>
      <c r="I675" s="21"/>
    </row>
    <row r="676" spans="2:9" x14ac:dyDescent="0.2">
      <c r="B676" s="895"/>
      <c r="C676" s="439" t="s">
        <v>3232</v>
      </c>
    </row>
    <row r="677" spans="2:9" x14ac:dyDescent="0.2">
      <c r="B677" s="1032" t="s">
        <v>192</v>
      </c>
      <c r="C677" s="1033"/>
      <c r="D677" s="896"/>
      <c r="E677" s="24"/>
      <c r="F677" s="896"/>
      <c r="G677" s="24"/>
      <c r="H677" s="86"/>
      <c r="I677" s="26"/>
    </row>
    <row r="678" spans="2:9" x14ac:dyDescent="0.2">
      <c r="B678" s="65"/>
      <c r="C678" s="271" t="s">
        <v>3233</v>
      </c>
      <c r="D678" s="897" t="s">
        <v>3234</v>
      </c>
      <c r="E678" s="9">
        <v>2018</v>
      </c>
      <c r="F678" s="897" t="s">
        <v>178</v>
      </c>
      <c r="G678" s="9"/>
      <c r="H678" s="87">
        <v>92.25</v>
      </c>
      <c r="I678" s="21"/>
    </row>
    <row r="679" spans="2:9" x14ac:dyDescent="0.2">
      <c r="B679" s="895"/>
      <c r="C679" s="439" t="s">
        <v>3235</v>
      </c>
    </row>
    <row r="680" spans="2:9" x14ac:dyDescent="0.2">
      <c r="B680" s="1032" t="s">
        <v>192</v>
      </c>
      <c r="C680" s="1033"/>
      <c r="D680" s="896"/>
      <c r="E680" s="24"/>
      <c r="F680" s="896"/>
      <c r="G680" s="24"/>
      <c r="H680" s="86"/>
      <c r="I680" s="26"/>
    </row>
    <row r="681" spans="2:9" x14ac:dyDescent="0.2">
      <c r="B681" s="65"/>
      <c r="C681" s="271" t="s">
        <v>3236</v>
      </c>
      <c r="D681" s="897" t="s">
        <v>3237</v>
      </c>
      <c r="E681" s="9">
        <v>2014</v>
      </c>
      <c r="F681" s="897" t="s">
        <v>178</v>
      </c>
      <c r="G681" s="9"/>
      <c r="H681" s="87">
        <v>143</v>
      </c>
      <c r="I681" s="21"/>
    </row>
    <row r="682" spans="2:9" x14ac:dyDescent="0.2">
      <c r="B682" s="895"/>
      <c r="C682" s="439" t="s">
        <v>3242</v>
      </c>
    </row>
    <row r="683" spans="2:9" x14ac:dyDescent="0.2">
      <c r="B683" s="895"/>
      <c r="C683" s="439" t="s">
        <v>3243</v>
      </c>
    </row>
    <row r="684" spans="2:9" x14ac:dyDescent="0.2">
      <c r="B684" s="1032" t="s">
        <v>1473</v>
      </c>
      <c r="C684" s="1033"/>
      <c r="D684" s="896"/>
      <c r="E684" s="24"/>
      <c r="F684" s="896"/>
      <c r="G684" s="24"/>
      <c r="H684" s="86"/>
      <c r="I684" s="26"/>
    </row>
    <row r="685" spans="2:9" x14ac:dyDescent="0.2">
      <c r="B685" s="65"/>
      <c r="C685" s="271" t="s">
        <v>3244</v>
      </c>
      <c r="D685" s="897" t="s">
        <v>3245</v>
      </c>
      <c r="E685" s="9"/>
      <c r="F685" s="897"/>
      <c r="G685" s="9"/>
      <c r="H685" s="87"/>
      <c r="I685" s="21"/>
    </row>
    <row r="686" spans="2:9" x14ac:dyDescent="0.2">
      <c r="B686" s="65"/>
      <c r="C686" s="271" t="s">
        <v>3246</v>
      </c>
      <c r="D686" s="897" t="s">
        <v>3247</v>
      </c>
      <c r="E686" s="9"/>
      <c r="F686" s="897"/>
      <c r="G686" s="9"/>
      <c r="H686" s="87"/>
      <c r="I686" s="21"/>
    </row>
    <row r="687" spans="2:9" x14ac:dyDescent="0.2">
      <c r="B687" s="895"/>
      <c r="C687" s="439" t="s">
        <v>3249</v>
      </c>
    </row>
    <row r="688" spans="2:9" x14ac:dyDescent="0.2">
      <c r="B688" s="1032" t="s">
        <v>1989</v>
      </c>
      <c r="C688" s="1033"/>
      <c r="D688" s="896"/>
      <c r="E688" s="24"/>
      <c r="F688" s="896"/>
      <c r="G688" s="24"/>
      <c r="H688" s="86"/>
      <c r="I688" s="26"/>
    </row>
    <row r="689" spans="2:9" x14ac:dyDescent="0.2">
      <c r="B689" s="65"/>
      <c r="C689" s="271" t="s">
        <v>3250</v>
      </c>
      <c r="D689" s="897"/>
      <c r="E689" s="9"/>
      <c r="F689" s="897"/>
      <c r="G689" s="9"/>
      <c r="H689" s="87"/>
      <c r="I689" s="21"/>
    </row>
    <row r="690" spans="2:9" x14ac:dyDescent="0.2">
      <c r="B690" s="895"/>
      <c r="C690" s="439" t="s">
        <v>3251</v>
      </c>
    </row>
    <row r="691" spans="2:9" x14ac:dyDescent="0.2">
      <c r="B691" s="1032" t="s">
        <v>1989</v>
      </c>
      <c r="C691" s="1033"/>
      <c r="D691" s="896"/>
      <c r="E691" s="24"/>
      <c r="F691" s="896"/>
      <c r="G691" s="24"/>
      <c r="H691" s="86"/>
      <c r="I691" s="26"/>
    </row>
    <row r="692" spans="2:9" x14ac:dyDescent="0.2">
      <c r="B692" s="65"/>
      <c r="C692" s="271" t="s">
        <v>3252</v>
      </c>
      <c r="D692" s="897"/>
      <c r="E692" s="9"/>
      <c r="F692" s="897"/>
      <c r="G692" s="9"/>
      <c r="H692" s="87"/>
      <c r="I692" s="21"/>
    </row>
    <row r="693" spans="2:9" x14ac:dyDescent="0.2">
      <c r="B693" s="922"/>
      <c r="C693" s="439" t="s">
        <v>3269</v>
      </c>
    </row>
    <row r="694" spans="2:9" x14ac:dyDescent="0.2">
      <c r="B694" s="1032" t="s">
        <v>2374</v>
      </c>
      <c r="C694" s="1033"/>
      <c r="D694" s="923"/>
      <c r="E694" s="24"/>
      <c r="F694" s="923"/>
      <c r="G694" s="24"/>
      <c r="H694" s="86"/>
      <c r="I694" s="26"/>
    </row>
    <row r="695" spans="2:9" x14ac:dyDescent="0.2">
      <c r="B695" s="65"/>
      <c r="C695" s="271" t="s">
        <v>3270</v>
      </c>
      <c r="D695" s="924" t="s">
        <v>3197</v>
      </c>
      <c r="E695" s="9">
        <v>2019</v>
      </c>
      <c r="F695" s="924" t="s">
        <v>3271</v>
      </c>
      <c r="G695" s="9">
        <v>2023</v>
      </c>
      <c r="H695" s="87">
        <v>85</v>
      </c>
      <c r="I695" s="21"/>
    </row>
    <row r="696" spans="2:9" x14ac:dyDescent="0.2">
      <c r="B696" s="65"/>
      <c r="C696" s="271" t="s">
        <v>3272</v>
      </c>
      <c r="D696" s="924" t="s">
        <v>3273</v>
      </c>
      <c r="E696" s="9">
        <v>2019</v>
      </c>
      <c r="F696" s="924" t="s">
        <v>3271</v>
      </c>
      <c r="G696" s="9">
        <v>2023</v>
      </c>
      <c r="H696" s="87">
        <v>12</v>
      </c>
      <c r="I696" s="21"/>
    </row>
    <row r="697" spans="2:9" x14ac:dyDescent="0.2">
      <c r="B697" s="65"/>
      <c r="C697" s="271" t="s">
        <v>3274</v>
      </c>
      <c r="D697" s="924" t="s">
        <v>3275</v>
      </c>
      <c r="E697" s="9">
        <v>2019</v>
      </c>
      <c r="F697" s="924" t="s">
        <v>3271</v>
      </c>
      <c r="G697" s="9">
        <v>2023</v>
      </c>
      <c r="H697" s="87">
        <v>31</v>
      </c>
      <c r="I697" s="21"/>
    </row>
    <row r="698" spans="2:9" x14ac:dyDescent="0.2">
      <c r="B698" s="922"/>
      <c r="C698" s="439" t="s">
        <v>3276</v>
      </c>
    </row>
    <row r="699" spans="2:9" x14ac:dyDescent="0.2">
      <c r="B699" s="1032" t="s">
        <v>3093</v>
      </c>
      <c r="C699" s="1033"/>
      <c r="D699" s="923"/>
      <c r="E699" s="24"/>
      <c r="F699" s="923"/>
      <c r="G699" s="24"/>
      <c r="H699" s="86"/>
      <c r="I699" s="26"/>
    </row>
    <row r="700" spans="2:9" x14ac:dyDescent="0.2">
      <c r="B700" s="65"/>
      <c r="C700" s="271" t="s">
        <v>3277</v>
      </c>
      <c r="D700" s="924" t="s">
        <v>3278</v>
      </c>
      <c r="E700" s="9">
        <v>2019</v>
      </c>
      <c r="F700" s="924" t="s">
        <v>3271</v>
      </c>
      <c r="G700" s="9">
        <v>2023</v>
      </c>
      <c r="H700" s="87">
        <v>45</v>
      </c>
      <c r="I700" s="21"/>
    </row>
    <row r="701" spans="2:9" x14ac:dyDescent="0.2">
      <c r="B701" s="922"/>
      <c r="C701" s="439" t="s">
        <v>3279</v>
      </c>
    </row>
    <row r="702" spans="2:9" x14ac:dyDescent="0.2">
      <c r="B702" s="1032" t="s">
        <v>138</v>
      </c>
      <c r="C702" s="1033"/>
      <c r="D702" s="923"/>
      <c r="E702" s="24"/>
      <c r="F702" s="923"/>
      <c r="G702" s="24"/>
      <c r="H702" s="86"/>
      <c r="I702" s="26"/>
    </row>
    <row r="703" spans="2:9" x14ac:dyDescent="0.2">
      <c r="B703" s="65"/>
      <c r="C703" s="271" t="s">
        <v>3280</v>
      </c>
      <c r="D703" s="924" t="s">
        <v>3281</v>
      </c>
      <c r="E703" s="9">
        <v>2019</v>
      </c>
      <c r="F703" s="924" t="s">
        <v>1011</v>
      </c>
      <c r="G703" s="9">
        <v>2023</v>
      </c>
      <c r="H703" s="87">
        <v>110.95</v>
      </c>
      <c r="I703" s="21"/>
    </row>
    <row r="704" spans="2:9" x14ac:dyDescent="0.2">
      <c r="B704" s="65"/>
      <c r="C704" s="271" t="s">
        <v>1030</v>
      </c>
      <c r="D704" s="924" t="s">
        <v>3282</v>
      </c>
      <c r="E704" s="9">
        <v>2019</v>
      </c>
      <c r="F704" s="924" t="s">
        <v>1011</v>
      </c>
      <c r="G704" s="9">
        <v>2023</v>
      </c>
      <c r="H704" s="87">
        <v>50.95</v>
      </c>
      <c r="I704" s="21"/>
    </row>
    <row r="705" spans="2:9" x14ac:dyDescent="0.2">
      <c r="B705" s="922"/>
      <c r="C705" s="439" t="s">
        <v>3288</v>
      </c>
    </row>
    <row r="706" spans="2:9" x14ac:dyDescent="0.2">
      <c r="B706" s="1032" t="s">
        <v>682</v>
      </c>
      <c r="C706" s="1033"/>
      <c r="D706" s="923"/>
      <c r="E706" s="24"/>
      <c r="F706" s="923"/>
      <c r="G706" s="24"/>
      <c r="H706" s="86"/>
      <c r="I706" s="26"/>
    </row>
    <row r="707" spans="2:9" x14ac:dyDescent="0.2">
      <c r="B707" s="65"/>
      <c r="C707" s="271" t="s">
        <v>3290</v>
      </c>
      <c r="D707" s="924" t="s">
        <v>3291</v>
      </c>
      <c r="E707" s="9">
        <v>2019</v>
      </c>
      <c r="F707" s="924" t="s">
        <v>3271</v>
      </c>
      <c r="G707" s="9">
        <v>2023</v>
      </c>
      <c r="H707" s="87">
        <v>179.99</v>
      </c>
      <c r="I707" s="21"/>
    </row>
    <row r="708" spans="2:9" x14ac:dyDescent="0.2">
      <c r="B708" s="1032" t="s">
        <v>3289</v>
      </c>
      <c r="C708" s="1033"/>
      <c r="D708" s="923"/>
      <c r="E708" s="24"/>
      <c r="F708" s="923"/>
      <c r="G708" s="24"/>
      <c r="H708" s="86"/>
      <c r="I708" s="26"/>
    </row>
    <row r="709" spans="2:9" x14ac:dyDescent="0.2">
      <c r="B709" s="65"/>
      <c r="C709" s="271" t="s">
        <v>3292</v>
      </c>
      <c r="D709" s="924" t="s">
        <v>3293</v>
      </c>
      <c r="E709" s="9">
        <v>2019</v>
      </c>
      <c r="F709" s="924" t="s">
        <v>3271</v>
      </c>
      <c r="G709" s="9">
        <v>2023</v>
      </c>
      <c r="H709" s="87"/>
      <c r="I709" s="21"/>
    </row>
    <row r="710" spans="2:9" x14ac:dyDescent="0.2">
      <c r="B710" s="922"/>
      <c r="C710" s="439" t="s">
        <v>3299</v>
      </c>
    </row>
    <row r="711" spans="2:9" x14ac:dyDescent="0.2">
      <c r="B711" s="1032" t="s">
        <v>1473</v>
      </c>
      <c r="C711" s="1033"/>
      <c r="D711" s="923"/>
      <c r="E711" s="24"/>
      <c r="F711" s="923"/>
      <c r="G711" s="24"/>
      <c r="H711" s="86"/>
      <c r="I711" s="26"/>
    </row>
    <row r="712" spans="2:9" x14ac:dyDescent="0.2">
      <c r="B712" s="65"/>
      <c r="C712" s="271" t="s">
        <v>3300</v>
      </c>
      <c r="D712" s="924" t="s">
        <v>3301</v>
      </c>
      <c r="E712" s="9">
        <v>2019</v>
      </c>
      <c r="F712" s="924" t="s">
        <v>2162</v>
      </c>
      <c r="G712" s="9">
        <v>2023</v>
      </c>
      <c r="H712" s="87">
        <v>240</v>
      </c>
      <c r="I712" s="21"/>
    </row>
    <row r="713" spans="2:9" x14ac:dyDescent="0.2">
      <c r="B713" s="65"/>
      <c r="C713" s="271" t="s">
        <v>3302</v>
      </c>
      <c r="D713" s="924" t="s">
        <v>3303</v>
      </c>
      <c r="E713" s="9">
        <v>2019</v>
      </c>
      <c r="F713" s="924" t="s">
        <v>2162</v>
      </c>
      <c r="G713" s="9">
        <v>2023</v>
      </c>
      <c r="H713" s="87">
        <v>93.32</v>
      </c>
      <c r="I713" s="21"/>
    </row>
    <row r="714" spans="2:9" x14ac:dyDescent="0.2">
      <c r="B714" s="922"/>
      <c r="C714" s="439" t="s">
        <v>3307</v>
      </c>
    </row>
    <row r="715" spans="2:9" x14ac:dyDescent="0.2">
      <c r="B715" s="1032" t="s">
        <v>3304</v>
      </c>
      <c r="C715" s="1033"/>
      <c r="D715" s="923"/>
      <c r="E715" s="24"/>
      <c r="F715" s="923"/>
      <c r="G715" s="24"/>
      <c r="H715" s="86"/>
      <c r="I715" s="26"/>
    </row>
    <row r="716" spans="2:9" x14ac:dyDescent="0.2">
      <c r="B716" s="65"/>
      <c r="C716" s="271" t="s">
        <v>3305</v>
      </c>
      <c r="D716" s="924" t="s">
        <v>3306</v>
      </c>
      <c r="E716" s="9">
        <v>2019</v>
      </c>
      <c r="F716" s="924" t="s">
        <v>3271</v>
      </c>
      <c r="G716" s="9">
        <v>2023</v>
      </c>
      <c r="H716" s="87">
        <v>58.4</v>
      </c>
      <c r="I716" s="21"/>
    </row>
    <row r="717" spans="2:9" x14ac:dyDescent="0.2">
      <c r="B717" s="922"/>
      <c r="C717" s="439" t="s">
        <v>3308</v>
      </c>
    </row>
    <row r="718" spans="2:9" x14ac:dyDescent="0.2">
      <c r="B718" s="1032" t="s">
        <v>3000</v>
      </c>
      <c r="C718" s="1033"/>
      <c r="D718" s="923"/>
      <c r="E718" s="24"/>
      <c r="F718" s="923"/>
      <c r="G718" s="24"/>
      <c r="H718" s="86"/>
      <c r="I718" s="26"/>
    </row>
    <row r="719" spans="2:9" x14ac:dyDescent="0.2">
      <c r="B719" s="65"/>
      <c r="C719" s="271" t="s">
        <v>3309</v>
      </c>
      <c r="D719" s="924" t="s">
        <v>3310</v>
      </c>
      <c r="E719" s="9">
        <v>2019</v>
      </c>
      <c r="F719" s="924" t="s">
        <v>1011</v>
      </c>
      <c r="G719" s="9">
        <v>2023</v>
      </c>
      <c r="H719" s="87">
        <v>45</v>
      </c>
      <c r="I719" s="21"/>
    </row>
    <row r="720" spans="2:9" x14ac:dyDescent="0.2">
      <c r="B720" s="929"/>
      <c r="C720" s="439" t="s">
        <v>3313</v>
      </c>
    </row>
    <row r="721" spans="2:9" x14ac:dyDescent="0.2">
      <c r="B721" s="1032" t="s">
        <v>192</v>
      </c>
      <c r="C721" s="1033"/>
      <c r="D721" s="930"/>
      <c r="E721" s="24"/>
      <c r="F721" s="930"/>
      <c r="G721" s="24"/>
      <c r="H721" s="86"/>
      <c r="I721" s="26"/>
    </row>
    <row r="722" spans="2:9" x14ac:dyDescent="0.2">
      <c r="B722" s="65"/>
      <c r="C722" s="271" t="s">
        <v>2807</v>
      </c>
      <c r="D722" s="931" t="s">
        <v>2808</v>
      </c>
      <c r="E722" s="9">
        <v>2019</v>
      </c>
      <c r="F722" s="931" t="s">
        <v>290</v>
      </c>
      <c r="G722" s="9">
        <v>2023</v>
      </c>
      <c r="H722" s="87">
        <v>172.5</v>
      </c>
      <c r="I722" s="21"/>
    </row>
    <row r="723" spans="2:9" x14ac:dyDescent="0.2">
      <c r="B723" s="1032" t="s">
        <v>2374</v>
      </c>
      <c r="C723" s="1033"/>
      <c r="D723" s="930"/>
      <c r="E723" s="24"/>
      <c r="F723" s="930"/>
      <c r="G723" s="24"/>
      <c r="H723" s="86"/>
      <c r="I723" s="26"/>
    </row>
    <row r="724" spans="2:9" x14ac:dyDescent="0.2">
      <c r="B724" s="65"/>
      <c r="C724" s="271" t="s">
        <v>3314</v>
      </c>
      <c r="D724" s="931" t="s">
        <v>3315</v>
      </c>
      <c r="E724" s="9">
        <v>2019</v>
      </c>
      <c r="F724" s="931" t="s">
        <v>290</v>
      </c>
      <c r="G724" s="9">
        <v>2023</v>
      </c>
      <c r="H724" s="87">
        <v>123.45</v>
      </c>
      <c r="I724" s="21"/>
    </row>
    <row r="725" spans="2:9" x14ac:dyDescent="0.2">
      <c r="B725" s="1032" t="s">
        <v>3316</v>
      </c>
      <c r="C725" s="1033"/>
      <c r="D725" s="930"/>
      <c r="E725" s="24"/>
      <c r="F725" s="930"/>
      <c r="G725" s="24"/>
      <c r="H725" s="86"/>
      <c r="I725" s="26"/>
    </row>
    <row r="726" spans="2:9" x14ac:dyDescent="0.2">
      <c r="B726" s="65"/>
      <c r="C726" s="271" t="s">
        <v>3317</v>
      </c>
      <c r="D726" s="931" t="s">
        <v>2806</v>
      </c>
      <c r="E726" s="9">
        <v>2019</v>
      </c>
      <c r="F726" s="931" t="s">
        <v>290</v>
      </c>
      <c r="G726" s="9">
        <v>2023</v>
      </c>
      <c r="H726" s="87">
        <v>59.95</v>
      </c>
      <c r="I726" s="21"/>
    </row>
    <row r="727" spans="2:9" x14ac:dyDescent="0.2">
      <c r="B727" s="1032" t="s">
        <v>3318</v>
      </c>
      <c r="C727" s="1033"/>
      <c r="D727" s="930"/>
      <c r="E727" s="24"/>
      <c r="F727" s="930"/>
      <c r="G727" s="24"/>
      <c r="H727" s="86"/>
      <c r="I727" s="26"/>
    </row>
    <row r="728" spans="2:9" x14ac:dyDescent="0.2">
      <c r="B728" s="65"/>
      <c r="C728" s="271" t="s">
        <v>3319</v>
      </c>
      <c r="D728" s="931" t="s">
        <v>3320</v>
      </c>
      <c r="E728" s="9">
        <v>2019</v>
      </c>
      <c r="F728" s="931" t="s">
        <v>290</v>
      </c>
      <c r="G728" s="9">
        <v>2023</v>
      </c>
      <c r="H728" s="87">
        <v>918.85</v>
      </c>
      <c r="I728" s="21"/>
    </row>
  </sheetData>
  <mergeCells count="272">
    <mergeCell ref="B711:C711"/>
    <mergeCell ref="B715:C715"/>
    <mergeCell ref="B718:C718"/>
    <mergeCell ref="B694:C694"/>
    <mergeCell ref="B699:C699"/>
    <mergeCell ref="B702:C702"/>
    <mergeCell ref="B674:C674"/>
    <mergeCell ref="B706:C706"/>
    <mergeCell ref="B708:C708"/>
    <mergeCell ref="B684:C684"/>
    <mergeCell ref="B688:C688"/>
    <mergeCell ref="B691:C691"/>
    <mergeCell ref="B557:C557"/>
    <mergeCell ref="B589:C589"/>
    <mergeCell ref="B593:C593"/>
    <mergeCell ref="B563:C563"/>
    <mergeCell ref="B568:C568"/>
    <mergeCell ref="B570:C570"/>
    <mergeCell ref="B574:C574"/>
    <mergeCell ref="B578:C578"/>
    <mergeCell ref="B582:C582"/>
    <mergeCell ref="B479:C479"/>
    <mergeCell ref="B512:C512"/>
    <mergeCell ref="B493:C493"/>
    <mergeCell ref="B498:C498"/>
    <mergeCell ref="B500:C500"/>
    <mergeCell ref="B502:C502"/>
    <mergeCell ref="B504:C504"/>
    <mergeCell ref="B538:C538"/>
    <mergeCell ref="B535:C535"/>
    <mergeCell ref="B551:C551"/>
    <mergeCell ref="B543:C543"/>
    <mergeCell ref="B548:C548"/>
    <mergeCell ref="B508:C508"/>
    <mergeCell ref="B510:C510"/>
    <mergeCell ref="B516:C516"/>
    <mergeCell ref="B528:C528"/>
    <mergeCell ref="B530:C530"/>
    <mergeCell ref="B522:C522"/>
    <mergeCell ref="B524:C524"/>
    <mergeCell ref="B526:C526"/>
    <mergeCell ref="G254:H254"/>
    <mergeCell ref="C253:D253"/>
    <mergeCell ref="B263:B264"/>
    <mergeCell ref="B214:C214"/>
    <mergeCell ref="B229:C229"/>
    <mergeCell ref="B231:C231"/>
    <mergeCell ref="B242:C242"/>
    <mergeCell ref="B244:C244"/>
    <mergeCell ref="B257:C257"/>
    <mergeCell ref="F253:H253"/>
    <mergeCell ref="C254:D254"/>
    <mergeCell ref="B239:C239"/>
    <mergeCell ref="C226:D226"/>
    <mergeCell ref="B236:C236"/>
    <mergeCell ref="B262:C262"/>
    <mergeCell ref="B217:C217"/>
    <mergeCell ref="B220:C220"/>
    <mergeCell ref="F226:H226"/>
    <mergeCell ref="G227:H227"/>
    <mergeCell ref="G252:H252"/>
    <mergeCell ref="B4:C4"/>
    <mergeCell ref="B11:C11"/>
    <mergeCell ref="B15:C15"/>
    <mergeCell ref="B23:C23"/>
    <mergeCell ref="G52:H52"/>
    <mergeCell ref="F53:H53"/>
    <mergeCell ref="G54:H54"/>
    <mergeCell ref="B76:B77"/>
    <mergeCell ref="G81:H81"/>
    <mergeCell ref="B60:C60"/>
    <mergeCell ref="B61:B62"/>
    <mergeCell ref="G79:H79"/>
    <mergeCell ref="C80:D80"/>
    <mergeCell ref="F80:H80"/>
    <mergeCell ref="B8:C8"/>
    <mergeCell ref="B43:C43"/>
    <mergeCell ref="B26:C26"/>
    <mergeCell ref="B39:C39"/>
    <mergeCell ref="B41:C41"/>
    <mergeCell ref="B35:C35"/>
    <mergeCell ref="B32:C32"/>
    <mergeCell ref="B45:C45"/>
    <mergeCell ref="B47:C47"/>
    <mergeCell ref="B49:C49"/>
    <mergeCell ref="G186:H186"/>
    <mergeCell ref="F289:H289"/>
    <mergeCell ref="B169:C169"/>
    <mergeCell ref="B203:C203"/>
    <mergeCell ref="B249:B250"/>
    <mergeCell ref="B248:C248"/>
    <mergeCell ref="G120:H120"/>
    <mergeCell ref="B126:B127"/>
    <mergeCell ref="B233:C233"/>
    <mergeCell ref="C227:D227"/>
    <mergeCell ref="G225:H225"/>
    <mergeCell ref="F187:H187"/>
    <mergeCell ref="G188:H188"/>
    <mergeCell ref="B158:B159"/>
    <mergeCell ref="B157:C157"/>
    <mergeCell ref="F147:H147"/>
    <mergeCell ref="G122:H122"/>
    <mergeCell ref="C121:D121"/>
    <mergeCell ref="F121:H121"/>
    <mergeCell ref="C122:D122"/>
    <mergeCell ref="G148:H148"/>
    <mergeCell ref="B134:C134"/>
    <mergeCell ref="B209:C209"/>
    <mergeCell ref="G146:H146"/>
    <mergeCell ref="G317:H317"/>
    <mergeCell ref="C316:D316"/>
    <mergeCell ref="G315:H315"/>
    <mergeCell ref="B304:B305"/>
    <mergeCell ref="B258:B259"/>
    <mergeCell ref="B266:C266"/>
    <mergeCell ref="F316:H316"/>
    <mergeCell ref="B286:B287"/>
    <mergeCell ref="B270:B271"/>
    <mergeCell ref="B281:B282"/>
    <mergeCell ref="B312:C312"/>
    <mergeCell ref="C290:D290"/>
    <mergeCell ref="G290:H290"/>
    <mergeCell ref="G288:H288"/>
    <mergeCell ref="C317:D317"/>
    <mergeCell ref="B293:C293"/>
    <mergeCell ref="B285:C285"/>
    <mergeCell ref="B276:C276"/>
    <mergeCell ref="B277:B278"/>
    <mergeCell ref="G419:H419"/>
    <mergeCell ref="B400:C400"/>
    <mergeCell ref="B330:C330"/>
    <mergeCell ref="B332:B333"/>
    <mergeCell ref="B387:C387"/>
    <mergeCell ref="B391:C391"/>
    <mergeCell ref="C349:D349"/>
    <mergeCell ref="G349:H349"/>
    <mergeCell ref="G417:H417"/>
    <mergeCell ref="F418:H418"/>
    <mergeCell ref="G345:H345"/>
    <mergeCell ref="C348:D348"/>
    <mergeCell ref="F348:H348"/>
    <mergeCell ref="B342:B343"/>
    <mergeCell ref="B335:C335"/>
    <mergeCell ref="B336:B337"/>
    <mergeCell ref="G396:H396"/>
    <mergeCell ref="F397:H397"/>
    <mergeCell ref="G398:H398"/>
    <mergeCell ref="B368:C368"/>
    <mergeCell ref="B365:C365"/>
    <mergeCell ref="B371:C371"/>
    <mergeCell ref="B356:C356"/>
    <mergeCell ref="G347:H347"/>
    <mergeCell ref="B69:C69"/>
    <mergeCell ref="B71:C71"/>
    <mergeCell ref="B100:C100"/>
    <mergeCell ref="B102:C102"/>
    <mergeCell ref="B105:C105"/>
    <mergeCell ref="B106:B107"/>
    <mergeCell ref="B465:C465"/>
    <mergeCell ref="B427:C427"/>
    <mergeCell ref="B428:B429"/>
    <mergeCell ref="B452:B453"/>
    <mergeCell ref="B463:C463"/>
    <mergeCell ref="B444:C444"/>
    <mergeCell ref="B451:C451"/>
    <mergeCell ref="B454:C454"/>
    <mergeCell ref="B455:B456"/>
    <mergeCell ref="B457:C457"/>
    <mergeCell ref="B458:B459"/>
    <mergeCell ref="B140:B141"/>
    <mergeCell ref="B125:C125"/>
    <mergeCell ref="C148:D148"/>
    <mergeCell ref="C147:D147"/>
    <mergeCell ref="B139:C139"/>
    <mergeCell ref="B393:C393"/>
    <mergeCell ref="B375:C375"/>
    <mergeCell ref="B37:C37"/>
    <mergeCell ref="C81:D81"/>
    <mergeCell ref="B84:C84"/>
    <mergeCell ref="B378:C378"/>
    <mergeCell ref="B381:C381"/>
    <mergeCell ref="B323:C323"/>
    <mergeCell ref="B85:B86"/>
    <mergeCell ref="B98:B99"/>
    <mergeCell ref="B113:C113"/>
    <mergeCell ref="B153:C153"/>
    <mergeCell ref="B181:C181"/>
    <mergeCell ref="B182:B183"/>
    <mergeCell ref="B191:B192"/>
    <mergeCell ref="B201:C201"/>
    <mergeCell ref="B166:C166"/>
    <mergeCell ref="B154:B155"/>
    <mergeCell ref="B170:B171"/>
    <mergeCell ref="B161:C161"/>
    <mergeCell ref="B162:B163"/>
    <mergeCell ref="B97:C97"/>
    <mergeCell ref="B114:B115"/>
    <mergeCell ref="B94:C94"/>
    <mergeCell ref="B95:B96"/>
    <mergeCell ref="B118:C118"/>
    <mergeCell ref="B19:C19"/>
    <mergeCell ref="B205:C205"/>
    <mergeCell ref="B75:C75"/>
    <mergeCell ref="B212:C212"/>
    <mergeCell ref="B610:C610"/>
    <mergeCell ref="B614:C614"/>
    <mergeCell ref="B616:C616"/>
    <mergeCell ref="B620:C620"/>
    <mergeCell ref="B624:C624"/>
    <mergeCell ref="B603:C603"/>
    <mergeCell ref="B445:B446"/>
    <mergeCell ref="B471:C471"/>
    <mergeCell ref="B473:C473"/>
    <mergeCell ref="B475:C475"/>
    <mergeCell ref="B432:B433"/>
    <mergeCell ref="B483:C483"/>
    <mergeCell ref="B448:C448"/>
    <mergeCell ref="B506:C506"/>
    <mergeCell ref="B487:C487"/>
    <mergeCell ref="B489:C489"/>
    <mergeCell ref="B491:C491"/>
    <mergeCell ref="B449:B450"/>
    <mergeCell ref="B431:C431"/>
    <mergeCell ref="B352:C352"/>
    <mergeCell ref="B721:C721"/>
    <mergeCell ref="B723:C723"/>
    <mergeCell ref="B725:C725"/>
    <mergeCell ref="B280:C280"/>
    <mergeCell ref="B269:C269"/>
    <mergeCell ref="B135:B136"/>
    <mergeCell ref="C188:D188"/>
    <mergeCell ref="B190:C190"/>
    <mergeCell ref="C187:D187"/>
    <mergeCell ref="B175:C175"/>
    <mergeCell ref="B176:B177"/>
    <mergeCell ref="C289:D289"/>
    <mergeCell ref="B320:C320"/>
    <mergeCell ref="B307:C307"/>
    <mergeCell ref="B296:C296"/>
    <mergeCell ref="B297:B298"/>
    <mergeCell ref="B303:C303"/>
    <mergeCell ref="B308:B309"/>
    <mergeCell ref="B425:B426"/>
    <mergeCell ref="B402:C402"/>
    <mergeCell ref="B405:C405"/>
    <mergeCell ref="B409:C409"/>
    <mergeCell ref="B384:C384"/>
    <mergeCell ref="B360:C360"/>
    <mergeCell ref="B727:C727"/>
    <mergeCell ref="B339:C339"/>
    <mergeCell ref="B435:C435"/>
    <mergeCell ref="B437:C437"/>
    <mergeCell ref="B439:C439"/>
    <mergeCell ref="B671:C671"/>
    <mergeCell ref="B677:C677"/>
    <mergeCell ref="B680:C680"/>
    <mergeCell ref="B652:C652"/>
    <mergeCell ref="B656:C656"/>
    <mergeCell ref="B626:C626"/>
    <mergeCell ref="B632:C632"/>
    <mergeCell ref="B636:C636"/>
    <mergeCell ref="B640:C640"/>
    <mergeCell ref="B642:C642"/>
    <mergeCell ref="B646:C646"/>
    <mergeCell ref="B607:C607"/>
    <mergeCell ref="B659:C659"/>
    <mergeCell ref="B424:C424"/>
    <mergeCell ref="B341:C341"/>
    <mergeCell ref="B661:C661"/>
    <mergeCell ref="B597:C597"/>
    <mergeCell ref="B599:C599"/>
    <mergeCell ref="B555:C555"/>
  </mergeCells>
  <phoneticPr fontId="8" type="noConversion"/>
  <conditionalFormatting sqref="I315:I318 I288:I291 I225:I227 I186:I188 I252:I255 I146:I148 I120:I123 I345:I346 I348:I349 I79:I83">
    <cfRule type="cellIs" dxfId="71" priority="59" stopIfTrue="1" operator="lessThan">
      <formula>1</formula>
    </cfRule>
  </conditionalFormatting>
  <conditionalFormatting sqref="I347">
    <cfRule type="cellIs" dxfId="70" priority="58" stopIfTrue="1" operator="lessThan">
      <formula>1</formula>
    </cfRule>
  </conditionalFormatting>
  <conditionalFormatting sqref="I3:I7 I22:J28 I390 I393:I395">
    <cfRule type="cellIs" dxfId="69" priority="57" stopIfTrue="1" operator="lessThanOrEqual">
      <formula>0</formula>
    </cfRule>
  </conditionalFormatting>
  <conditionalFormatting sqref="I11:I13">
    <cfRule type="cellIs" dxfId="68" priority="56" stopIfTrue="1" operator="lessThanOrEqual">
      <formula>0</formula>
    </cfRule>
  </conditionalFormatting>
  <conditionalFormatting sqref="I18:I21">
    <cfRule type="cellIs" dxfId="67" priority="37" stopIfTrue="1" operator="lessThanOrEqual">
      <formula>0</formula>
    </cfRule>
  </conditionalFormatting>
  <conditionalFormatting sqref="J14:J17">
    <cfRule type="cellIs" dxfId="66" priority="55" stopIfTrue="1" operator="lessThanOrEqual">
      <formula>0</formula>
    </cfRule>
  </conditionalFormatting>
  <conditionalFormatting sqref="I56">
    <cfRule type="cellIs" dxfId="65" priority="35" stopIfTrue="1" operator="lessThanOrEqual">
      <formula>0</formula>
    </cfRule>
  </conditionalFormatting>
  <conditionalFormatting sqref="I14:I17">
    <cfRule type="cellIs" dxfId="64" priority="54" stopIfTrue="1" operator="lessThanOrEqual">
      <formula>0</formula>
    </cfRule>
  </conditionalFormatting>
  <conditionalFormatting sqref="I55 I51">
    <cfRule type="cellIs" dxfId="63" priority="33" stopIfTrue="1" operator="lessThanOrEqual">
      <formula>0</formula>
    </cfRule>
  </conditionalFormatting>
  <conditionalFormatting sqref="J345:J349">
    <cfRule type="cellIs" dxfId="62" priority="52" stopIfTrue="1" operator="lessThanOrEqual">
      <formula>0</formula>
    </cfRule>
  </conditionalFormatting>
  <conditionalFormatting sqref="I355:I359">
    <cfRule type="cellIs" dxfId="61" priority="51" stopIfTrue="1" operator="lessThanOrEqual">
      <formula>0</formula>
    </cfRule>
  </conditionalFormatting>
  <conditionalFormatting sqref="J350:J353">
    <cfRule type="cellIs" dxfId="60" priority="50" stopIfTrue="1" operator="lessThanOrEqual">
      <formula>0</formula>
    </cfRule>
  </conditionalFormatting>
  <conditionalFormatting sqref="I360:I363">
    <cfRule type="cellIs" dxfId="59" priority="49" stopIfTrue="1" operator="lessThanOrEqual">
      <formula>0</formula>
    </cfRule>
  </conditionalFormatting>
  <conditionalFormatting sqref="J364:J367">
    <cfRule type="cellIs" dxfId="58" priority="48" stopIfTrue="1" operator="lessThanOrEqual">
      <formula>0</formula>
    </cfRule>
  </conditionalFormatting>
  <conditionalFormatting sqref="J368:J370">
    <cfRule type="cellIs" dxfId="57" priority="46" stopIfTrue="1" operator="lessThanOrEqual">
      <formula>0</formula>
    </cfRule>
  </conditionalFormatting>
  <conditionalFormatting sqref="J380:J383">
    <cfRule type="cellIs" dxfId="56" priority="44" stopIfTrue="1" operator="lessThanOrEqual">
      <formula>0</formula>
    </cfRule>
  </conditionalFormatting>
  <conditionalFormatting sqref="J384:J388">
    <cfRule type="cellIs" dxfId="55" priority="42" stopIfTrue="1" operator="lessThanOrEqual">
      <formula>0</formula>
    </cfRule>
  </conditionalFormatting>
  <conditionalFormatting sqref="J51:J55">
    <cfRule type="cellIs" dxfId="54" priority="34" stopIfTrue="1" operator="lessThanOrEqual">
      <formula>0</formula>
    </cfRule>
  </conditionalFormatting>
  <conditionalFormatting sqref="I396">
    <cfRule type="cellIs" dxfId="53" priority="39" stopIfTrue="1" operator="lessThan">
      <formula>1</formula>
    </cfRule>
  </conditionalFormatting>
  <conditionalFormatting sqref="I52:I54">
    <cfRule type="cellIs" dxfId="52" priority="32" stopIfTrue="1" operator="lessThan">
      <formula>1</formula>
    </cfRule>
  </conditionalFormatting>
  <conditionalFormatting sqref="I397:I398">
    <cfRule type="cellIs" dxfId="51" priority="40" stopIfTrue="1" operator="lessThan">
      <formula>1</formula>
    </cfRule>
  </conditionalFormatting>
  <conditionalFormatting sqref="J18:J21">
    <cfRule type="cellIs" dxfId="50" priority="38" stopIfTrue="1" operator="lessThanOrEqual">
      <formula>0</formula>
    </cfRule>
  </conditionalFormatting>
  <conditionalFormatting sqref="J56">
    <cfRule type="cellIs" dxfId="49" priority="36" stopIfTrue="1" operator="lessThanOrEqual">
      <formula>0</formula>
    </cfRule>
  </conditionalFormatting>
  <conditionalFormatting sqref="I417">
    <cfRule type="cellIs" dxfId="48" priority="30" stopIfTrue="1" operator="lessThan">
      <formula>1</formula>
    </cfRule>
  </conditionalFormatting>
  <conditionalFormatting sqref="I418:I419">
    <cfRule type="cellIs" dxfId="47" priority="31" stopIfTrue="1" operator="lessThan">
      <formula>1</formula>
    </cfRule>
  </conditionalFormatting>
  <conditionalFormatting sqref="I37:J38">
    <cfRule type="cellIs" dxfId="46" priority="21" stopIfTrue="1" operator="lessThanOrEqual">
      <formula>0</formula>
    </cfRule>
  </conditionalFormatting>
  <conditionalFormatting sqref="I39:J40">
    <cfRule type="cellIs" dxfId="45" priority="20" stopIfTrue="1" operator="lessThanOrEqual">
      <formula>0</formula>
    </cfRule>
  </conditionalFormatting>
  <conditionalFormatting sqref="I29:J29">
    <cfRule type="cellIs" dxfId="44" priority="25" stopIfTrue="1" operator="lessThanOrEqual">
      <formula>0</formula>
    </cfRule>
  </conditionalFormatting>
  <conditionalFormatting sqref="I30:J30">
    <cfRule type="cellIs" dxfId="43" priority="24" stopIfTrue="1" operator="lessThanOrEqual">
      <formula>0</formula>
    </cfRule>
  </conditionalFormatting>
  <conditionalFormatting sqref="I31:J31">
    <cfRule type="cellIs" dxfId="42" priority="23" stopIfTrue="1" operator="lessThanOrEqual">
      <formula>0</formula>
    </cfRule>
  </conditionalFormatting>
  <conditionalFormatting sqref="I35:J36">
    <cfRule type="cellIs" dxfId="41" priority="22" stopIfTrue="1" operator="lessThanOrEqual">
      <formula>0</formula>
    </cfRule>
  </conditionalFormatting>
  <conditionalFormatting sqref="I41:J42">
    <cfRule type="cellIs" dxfId="40" priority="19" stopIfTrue="1" operator="lessThanOrEqual">
      <formula>0</formula>
    </cfRule>
  </conditionalFormatting>
  <conditionalFormatting sqref="I43:J44">
    <cfRule type="cellIs" dxfId="39" priority="18" stopIfTrue="1" operator="lessThanOrEqual">
      <formula>0</formula>
    </cfRule>
  </conditionalFormatting>
  <conditionalFormatting sqref="I8:I10">
    <cfRule type="cellIs" dxfId="38" priority="17" stopIfTrue="1" operator="lessThanOrEqual">
      <formula>0</formula>
    </cfRule>
  </conditionalFormatting>
  <conditionalFormatting sqref="J371:J373">
    <cfRule type="cellIs" dxfId="37" priority="16" stopIfTrue="1" operator="lessThanOrEqual">
      <formula>0</formula>
    </cfRule>
  </conditionalFormatting>
  <conditionalFormatting sqref="I374:I377">
    <cfRule type="cellIs" dxfId="36" priority="15" stopIfTrue="1" operator="lessThanOrEqual">
      <formula>0</formula>
    </cfRule>
  </conditionalFormatting>
  <conditionalFormatting sqref="I378:I380">
    <cfRule type="cellIs" dxfId="35" priority="13" stopIfTrue="1" operator="lessThanOrEqual">
      <formula>0</formula>
    </cfRule>
  </conditionalFormatting>
  <conditionalFormatting sqref="I381:I383">
    <cfRule type="cellIs" dxfId="34" priority="11" stopIfTrue="1" operator="lessThanOrEqual">
      <formula>0</formula>
    </cfRule>
  </conditionalFormatting>
  <conditionalFormatting sqref="J374:J376">
    <cfRule type="cellIs" dxfId="33" priority="10" stopIfTrue="1" operator="lessThanOrEqual">
      <formula>0</formula>
    </cfRule>
  </conditionalFormatting>
  <conditionalFormatting sqref="I384:I386">
    <cfRule type="cellIs" dxfId="32" priority="9" stopIfTrue="1" operator="lessThanOrEqual">
      <formula>0</formula>
    </cfRule>
  </conditionalFormatting>
  <conditionalFormatting sqref="J377:J379">
    <cfRule type="cellIs" dxfId="31" priority="8" stopIfTrue="1" operator="lessThanOrEqual">
      <formula>0</formula>
    </cfRule>
  </conditionalFormatting>
  <conditionalFormatting sqref="I387:I389">
    <cfRule type="cellIs" dxfId="30" priority="7" stopIfTrue="1" operator="lessThanOrEqual">
      <formula>0</formula>
    </cfRule>
  </conditionalFormatting>
  <conditionalFormatting sqref="I392">
    <cfRule type="cellIs" dxfId="29" priority="6" stopIfTrue="1" operator="lessThanOrEqual">
      <formula>0</formula>
    </cfRule>
  </conditionalFormatting>
  <conditionalFormatting sqref="I391">
    <cfRule type="cellIs" dxfId="28" priority="5" stopIfTrue="1" operator="lessThanOrEqual">
      <formula>0</formula>
    </cfRule>
  </conditionalFormatting>
  <conditionalFormatting sqref="I32:J34">
    <cfRule type="cellIs" dxfId="27" priority="4" stopIfTrue="1" operator="lessThanOrEqual">
      <formula>0</formula>
    </cfRule>
  </conditionalFormatting>
  <conditionalFormatting sqref="I45:J46">
    <cfRule type="cellIs" dxfId="26" priority="3" stopIfTrue="1" operator="lessThanOrEqual">
      <formula>0</formula>
    </cfRule>
  </conditionalFormatting>
  <conditionalFormatting sqref="I47:J48">
    <cfRule type="cellIs" dxfId="25" priority="2" stopIfTrue="1" operator="lessThanOrEqual">
      <formula>0</formula>
    </cfRule>
  </conditionalFormatting>
  <conditionalFormatting sqref="I49:J50">
    <cfRule type="cellIs" dxfId="24" priority="1" stopIfTrue="1" operator="lessThanOrEqual">
      <formula>0</formula>
    </cfRule>
  </conditionalFormatting>
  <hyperlinks>
    <hyperlink ref="C310" r:id="rId1"/>
  </hyperlinks>
  <printOptions horizontalCentered="1"/>
  <pageMargins left="0.27" right="0.4" top="1.42" bottom="0.43" header="0.51" footer="0.23"/>
  <pageSetup scale="99" firstPageNumber="66" orientation="landscape" useFirstPageNumber="1" horizontalDpi="4294967292" verticalDpi="300" r:id="rId2"/>
  <headerFooter alignWithMargins="0">
    <oddHeader xml:space="preserve">&amp;LSchool and Site Number __________________________
Charge to Account: ______________________________&amp;RPrincipal's Signature __________________________
Date __________________________
&amp;"Arial,Bold"
2011-2013
</oddHeader>
    <oddFooter xml:space="preserve">&amp;C&amp;"Arial,Bold"Career Tech Ed
&amp;P
&amp;"Arial,Regular"
</oddFooter>
  </headerFooter>
  <rowBreaks count="3" manualBreakCount="3">
    <brk id="209" max="16383" man="1"/>
    <brk id="281" max="16383" man="1"/>
    <brk id="30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U698"/>
  <sheetViews>
    <sheetView showGridLines="0" topLeftCell="B79" zoomScale="83" zoomScaleNormal="83" workbookViewId="0">
      <selection activeCell="D106" sqref="D106"/>
    </sheetView>
  </sheetViews>
  <sheetFormatPr defaultRowHeight="12.75" x14ac:dyDescent="0.2"/>
  <cols>
    <col min="1" max="1" width="0.5703125" hidden="1" customWidth="1"/>
    <col min="2" max="2" width="8" style="217" customWidth="1"/>
    <col min="3" max="3" width="11.140625" style="217" customWidth="1"/>
    <col min="4" max="4" width="53.7109375" customWidth="1"/>
    <col min="5" max="5" width="17.5703125" style="290" bestFit="1" customWidth="1"/>
    <col min="6" max="6" width="10.42578125" customWidth="1"/>
    <col min="7" max="7" width="7" customWidth="1"/>
    <col min="8" max="8" width="7.85546875" customWidth="1"/>
    <col min="9" max="9" width="8.85546875" style="130" customWidth="1"/>
    <col min="10" max="10" width="12.28515625" style="504" customWidth="1"/>
  </cols>
  <sheetData>
    <row r="1" spans="2:229" x14ac:dyDescent="0.2">
      <c r="B1" s="143" t="s">
        <v>0</v>
      </c>
      <c r="C1" s="618" t="s">
        <v>722</v>
      </c>
      <c r="D1" s="233"/>
      <c r="E1" s="3"/>
      <c r="F1" s="2"/>
      <c r="G1" s="3" t="s">
        <v>1324</v>
      </c>
      <c r="H1" s="2" t="s">
        <v>1325</v>
      </c>
      <c r="I1" s="344" t="s">
        <v>1326</v>
      </c>
      <c r="J1" s="483" t="s">
        <v>1327</v>
      </c>
    </row>
    <row r="2" spans="2:229" x14ac:dyDescent="0.2">
      <c r="B2" s="245" t="s">
        <v>1890</v>
      </c>
      <c r="C2" s="619" t="s">
        <v>723</v>
      </c>
      <c r="D2" s="474" t="s">
        <v>533</v>
      </c>
      <c r="E2" s="933" t="s">
        <v>534</v>
      </c>
      <c r="F2" s="9" t="s">
        <v>1873</v>
      </c>
      <c r="G2" s="10" t="s">
        <v>535</v>
      </c>
      <c r="H2" s="9" t="s">
        <v>536</v>
      </c>
      <c r="I2" s="345" t="s">
        <v>537</v>
      </c>
      <c r="J2" s="484" t="s">
        <v>537</v>
      </c>
    </row>
    <row r="3" spans="2:229" ht="12.75" customHeight="1" x14ac:dyDescent="0.2">
      <c r="B3" s="13"/>
      <c r="C3" s="656" t="s">
        <v>724</v>
      </c>
      <c r="D3" s="16"/>
      <c r="E3" s="15"/>
      <c r="F3" s="16"/>
      <c r="G3" s="15"/>
      <c r="H3" s="16"/>
      <c r="I3" s="244"/>
      <c r="J3" s="351"/>
    </row>
    <row r="4" spans="2:229" ht="11.25" customHeight="1" x14ac:dyDescent="0.2">
      <c r="B4" s="245"/>
      <c r="C4" s="619" t="s">
        <v>725</v>
      </c>
      <c r="D4" s="615" t="s">
        <v>1032</v>
      </c>
      <c r="E4" s="933"/>
      <c r="F4" s="9"/>
      <c r="G4" s="10"/>
      <c r="H4" s="9"/>
      <c r="I4" s="346"/>
      <c r="J4" s="501"/>
    </row>
    <row r="5" spans="2:229" ht="18.75" customHeight="1" x14ac:dyDescent="0.2">
      <c r="B5" s="13"/>
      <c r="C5" s="586"/>
      <c r="D5" s="270" t="s">
        <v>852</v>
      </c>
      <c r="E5" s="932"/>
      <c r="F5" s="24"/>
      <c r="G5" s="23"/>
      <c r="H5" s="24"/>
      <c r="I5" s="131"/>
      <c r="J5" s="480"/>
    </row>
    <row r="6" spans="2:229" ht="13.5" customHeight="1" x14ac:dyDescent="0.2">
      <c r="B6" s="14" t="s">
        <v>3346</v>
      </c>
      <c r="C6" s="604"/>
      <c r="D6" s="538"/>
      <c r="E6" s="932"/>
      <c r="F6" s="24"/>
      <c r="G6" s="23"/>
      <c r="H6" s="24"/>
      <c r="I6" s="131"/>
      <c r="J6" s="480"/>
    </row>
    <row r="7" spans="2:229" x14ac:dyDescent="0.2">
      <c r="B7" s="988"/>
      <c r="C7" s="586"/>
      <c r="D7" s="620" t="s">
        <v>3347</v>
      </c>
      <c r="E7" s="932"/>
      <c r="F7" s="24"/>
      <c r="G7" s="23"/>
      <c r="H7" s="24"/>
      <c r="I7" s="1022">
        <v>70.260000000000005</v>
      </c>
      <c r="J7" s="1047" t="str">
        <f>IF(B7&gt;=1,SUM(B7*I7),"")</f>
        <v/>
      </c>
    </row>
    <row r="8" spans="2:229" x14ac:dyDescent="0.2">
      <c r="B8" s="989"/>
      <c r="C8" s="586"/>
      <c r="D8" s="633" t="s">
        <v>1036</v>
      </c>
      <c r="E8" s="932" t="s">
        <v>3348</v>
      </c>
      <c r="F8" s="9">
        <v>2018</v>
      </c>
      <c r="G8" s="10" t="s">
        <v>669</v>
      </c>
      <c r="H8" s="9">
        <v>2020</v>
      </c>
      <c r="I8" s="1023"/>
      <c r="J8" s="1048"/>
    </row>
    <row r="9" spans="2:229" x14ac:dyDescent="0.2">
      <c r="B9" s="624"/>
      <c r="C9" s="584"/>
      <c r="D9" s="630"/>
      <c r="E9" s="3"/>
      <c r="F9" s="9"/>
      <c r="G9" s="38"/>
      <c r="H9" s="39"/>
      <c r="I9" s="347"/>
      <c r="J9" s="353" t="str">
        <f>IF(B9&gt;=1,SUM(B9*I9),"")</f>
        <v/>
      </c>
    </row>
    <row r="10" spans="2:229" s="47" customFormat="1" ht="13.5" customHeight="1" x14ac:dyDescent="0.2">
      <c r="B10" s="937"/>
      <c r="C10" s="586"/>
      <c r="D10" s="270" t="s">
        <v>425</v>
      </c>
      <c r="E10" s="938"/>
      <c r="F10" s="24"/>
      <c r="G10" s="938"/>
      <c r="H10" s="24"/>
      <c r="I10" s="131"/>
      <c r="J10" s="48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</row>
    <row r="11" spans="2:229" ht="13.5" customHeight="1" x14ac:dyDescent="0.2">
      <c r="B11" s="940" t="s">
        <v>2374</v>
      </c>
      <c r="C11" s="604"/>
      <c r="D11" s="538"/>
      <c r="E11" s="938"/>
      <c r="F11" s="24"/>
      <c r="G11" s="938"/>
      <c r="H11" s="24"/>
      <c r="I11" s="131"/>
      <c r="J11" s="480"/>
    </row>
    <row r="12" spans="2:229" x14ac:dyDescent="0.2">
      <c r="B12" s="988"/>
      <c r="C12" s="586"/>
      <c r="D12" s="620" t="s">
        <v>3349</v>
      </c>
      <c r="E12" s="938"/>
      <c r="F12" s="24"/>
      <c r="G12" s="938"/>
      <c r="H12" s="24"/>
      <c r="I12" s="1022">
        <v>133.59</v>
      </c>
      <c r="J12" s="1047" t="str">
        <f>IF(B12&gt;=1,SUM(B12*I12),"")</f>
        <v/>
      </c>
    </row>
    <row r="13" spans="2:229" x14ac:dyDescent="0.2">
      <c r="B13" s="989"/>
      <c r="C13" s="581"/>
      <c r="D13" s="48" t="s">
        <v>1036</v>
      </c>
      <c r="E13" s="939" t="s">
        <v>3350</v>
      </c>
      <c r="F13" s="9">
        <v>2020</v>
      </c>
      <c r="G13" s="939" t="s">
        <v>669</v>
      </c>
      <c r="H13" s="9">
        <v>2020</v>
      </c>
      <c r="I13" s="1023"/>
      <c r="J13" s="1048"/>
    </row>
    <row r="14" spans="2:229" x14ac:dyDescent="0.2">
      <c r="B14" s="13"/>
      <c r="C14" s="586"/>
      <c r="D14" s="598"/>
      <c r="E14" s="932"/>
      <c r="F14" s="24"/>
      <c r="G14" s="23"/>
      <c r="H14" s="24"/>
      <c r="I14" s="349"/>
      <c r="J14" s="479"/>
    </row>
    <row r="15" spans="2:229" s="47" customFormat="1" ht="13.5" customHeight="1" x14ac:dyDescent="0.2">
      <c r="B15" s="13"/>
      <c r="C15" s="586"/>
      <c r="D15" s="270" t="s">
        <v>3076</v>
      </c>
      <c r="E15" s="932"/>
      <c r="F15" s="24"/>
      <c r="G15" s="23"/>
      <c r="H15" s="24"/>
      <c r="I15" s="131"/>
      <c r="J15" s="48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</row>
    <row r="16" spans="2:229" ht="13.5" customHeight="1" x14ac:dyDescent="0.2">
      <c r="B16" s="14" t="s">
        <v>1473</v>
      </c>
      <c r="C16" s="604"/>
      <c r="D16" s="538"/>
      <c r="E16" s="932"/>
      <c r="F16" s="24"/>
      <c r="G16" s="23"/>
      <c r="H16" s="24"/>
      <c r="I16" s="131"/>
      <c r="J16" s="480"/>
    </row>
    <row r="17" spans="2:229" x14ac:dyDescent="0.2">
      <c r="B17" s="988"/>
      <c r="C17" s="586"/>
      <c r="D17" s="620" t="s">
        <v>3077</v>
      </c>
      <c r="E17" s="932"/>
      <c r="F17" s="24"/>
      <c r="G17" s="23"/>
      <c r="H17" s="24"/>
      <c r="I17" s="1022">
        <v>131.63999999999999</v>
      </c>
      <c r="J17" s="1047" t="str">
        <f>IF(B17&gt;=1,SUM(B17*I17),"")</f>
        <v/>
      </c>
    </row>
    <row r="18" spans="2:229" x14ac:dyDescent="0.2">
      <c r="B18" s="989"/>
      <c r="C18" s="581"/>
      <c r="D18" s="48" t="s">
        <v>1036</v>
      </c>
      <c r="E18" s="933" t="s">
        <v>3080</v>
      </c>
      <c r="F18" s="9">
        <v>2018</v>
      </c>
      <c r="G18" s="10" t="s">
        <v>1011</v>
      </c>
      <c r="H18" s="9">
        <v>2023</v>
      </c>
      <c r="I18" s="1023"/>
      <c r="J18" s="1048"/>
    </row>
    <row r="19" spans="2:229" x14ac:dyDescent="0.2">
      <c r="B19" s="13"/>
      <c r="C19" s="586"/>
      <c r="D19" s="633"/>
      <c r="E19" s="932"/>
      <c r="F19" s="24"/>
      <c r="G19" s="23"/>
      <c r="H19" s="24"/>
      <c r="I19" s="349"/>
      <c r="J19" s="479"/>
    </row>
    <row r="20" spans="2:229" s="47" customFormat="1" ht="14.25" customHeight="1" x14ac:dyDescent="0.2">
      <c r="B20" s="13"/>
      <c r="C20" s="586"/>
      <c r="D20" s="336"/>
      <c r="E20" s="932"/>
      <c r="F20" s="24"/>
      <c r="G20" s="23"/>
      <c r="H20" s="24"/>
      <c r="I20" s="349"/>
      <c r="J20" s="35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</row>
    <row r="21" spans="2:229" s="47" customFormat="1" ht="12" customHeight="1" x14ac:dyDescent="0.2">
      <c r="B21" s="13"/>
      <c r="C21" s="586"/>
      <c r="D21" s="336" t="s">
        <v>3351</v>
      </c>
      <c r="E21" s="932"/>
      <c r="F21" s="24"/>
      <c r="G21" s="23"/>
      <c r="H21" s="24"/>
      <c r="I21" s="349"/>
      <c r="J21" s="35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</row>
    <row r="22" spans="2:229" s="47" customFormat="1" ht="12" customHeight="1" x14ac:dyDescent="0.2">
      <c r="B22" s="574" t="s">
        <v>377</v>
      </c>
      <c r="C22" s="674"/>
      <c r="D22" s="575"/>
      <c r="E22" s="932"/>
      <c r="F22" s="24"/>
      <c r="G22" s="23"/>
      <c r="H22" s="24"/>
      <c r="I22" s="349"/>
      <c r="J22" s="47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</row>
    <row r="23" spans="2:229" x14ac:dyDescent="0.2">
      <c r="B23" s="988"/>
      <c r="C23" s="586"/>
      <c r="D23" s="620" t="s">
        <v>3352</v>
      </c>
      <c r="E23" s="932"/>
      <c r="F23" s="24"/>
      <c r="G23" s="23"/>
      <c r="H23" s="24"/>
      <c r="I23" s="1025">
        <v>39.6</v>
      </c>
      <c r="J23" s="1047" t="str">
        <f>IF(B23&gt;=1,SUM(B23*I23),"")</f>
        <v/>
      </c>
    </row>
    <row r="24" spans="2:229" s="47" customFormat="1" ht="12.75" customHeight="1" x14ac:dyDescent="0.2">
      <c r="B24" s="989"/>
      <c r="C24" s="581"/>
      <c r="D24" s="596" t="s">
        <v>1036</v>
      </c>
      <c r="E24" s="933" t="s">
        <v>3353</v>
      </c>
      <c r="F24" s="9">
        <v>2020</v>
      </c>
      <c r="G24" s="23" t="s">
        <v>669</v>
      </c>
      <c r="H24" s="24">
        <v>2020</v>
      </c>
      <c r="I24" s="1026"/>
      <c r="J24" s="104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</row>
    <row r="25" spans="2:229" x14ac:dyDescent="0.2">
      <c r="B25" s="624"/>
      <c r="C25" s="551"/>
      <c r="D25" s="636" t="s">
        <v>3208</v>
      </c>
      <c r="E25" s="38" t="s">
        <v>3377</v>
      </c>
      <c r="F25" s="39">
        <v>2020</v>
      </c>
      <c r="G25" s="3" t="s">
        <v>669</v>
      </c>
      <c r="H25" s="2">
        <v>2020</v>
      </c>
      <c r="I25" s="347"/>
      <c r="J25" s="353" t="str">
        <f t="shared" ref="J25" si="0">IF(B25&gt;=1,SUM(B25*I25),"")</f>
        <v/>
      </c>
    </row>
    <row r="26" spans="2:229" ht="15.75" customHeight="1" x14ac:dyDescent="0.2">
      <c r="B26" s="144"/>
      <c r="C26" s="144"/>
      <c r="D26" s="103"/>
      <c r="E26" s="436"/>
      <c r="F26" s="95"/>
      <c r="G26" s="95"/>
      <c r="H26" s="981" t="s">
        <v>2158</v>
      </c>
      <c r="I26" s="981"/>
      <c r="J26" s="511">
        <f>SUM(J7:J25)</f>
        <v>0</v>
      </c>
    </row>
    <row r="27" spans="2:229" ht="21" customHeight="1" x14ac:dyDescent="0.2">
      <c r="B27" s="40"/>
      <c r="C27" s="40"/>
      <c r="D27" s="1051"/>
      <c r="E27" s="1051"/>
      <c r="F27" s="7"/>
      <c r="G27" s="978" t="s">
        <v>355</v>
      </c>
      <c r="H27" s="978"/>
      <c r="I27" s="978"/>
      <c r="J27" s="478">
        <f>J26*0.1975</f>
        <v>0</v>
      </c>
    </row>
    <row r="28" spans="2:229" ht="20.25" customHeight="1" x14ac:dyDescent="0.2">
      <c r="B28" s="40"/>
      <c r="C28" s="40"/>
      <c r="D28" s="1020"/>
      <c r="E28" s="1020"/>
      <c r="F28" s="108"/>
      <c r="G28" s="108"/>
      <c r="H28" s="979" t="s">
        <v>2032</v>
      </c>
      <c r="I28" s="979"/>
      <c r="J28" s="235">
        <f>J26+J27</f>
        <v>0</v>
      </c>
    </row>
    <row r="29" spans="2:229" s="47" customFormat="1" ht="15" customHeight="1" x14ac:dyDescent="0.2">
      <c r="B29" s="22"/>
      <c r="C29" s="586"/>
      <c r="D29" s="134"/>
      <c r="E29" s="932"/>
      <c r="F29" s="24"/>
      <c r="G29" s="23"/>
      <c r="H29" s="24"/>
      <c r="I29" s="349"/>
      <c r="J29" s="35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</row>
    <row r="30" spans="2:229" ht="17.25" customHeight="1" x14ac:dyDescent="0.2">
      <c r="B30" s="40"/>
      <c r="C30" s="602"/>
      <c r="D30" s="137" t="s">
        <v>175</v>
      </c>
      <c r="E30" s="42"/>
      <c r="F30" s="111"/>
      <c r="G30" s="42"/>
      <c r="H30" s="111"/>
      <c r="I30" s="355"/>
      <c r="J30" s="480"/>
    </row>
    <row r="31" spans="2:229" s="47" customFormat="1" ht="13.5" customHeight="1" x14ac:dyDescent="0.2">
      <c r="B31" s="40"/>
      <c r="C31" s="602"/>
      <c r="D31" s="137" t="s">
        <v>176</v>
      </c>
      <c r="E31" s="42"/>
      <c r="F31" s="111"/>
      <c r="G31" s="42"/>
      <c r="H31" s="111"/>
      <c r="I31" s="355"/>
      <c r="J31" s="480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</row>
    <row r="32" spans="2:229" s="47" customFormat="1" ht="12.75" customHeight="1" x14ac:dyDescent="0.2">
      <c r="B32" s="574" t="s">
        <v>2729</v>
      </c>
      <c r="C32" s="674"/>
      <c r="D32" s="575"/>
      <c r="E32" s="932"/>
      <c r="F32" s="24"/>
      <c r="G32" s="23"/>
      <c r="H32" s="24"/>
      <c r="I32" s="349"/>
      <c r="J32" s="479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</row>
    <row r="33" spans="2:229" x14ac:dyDescent="0.2">
      <c r="B33" s="988"/>
      <c r="C33" s="586"/>
      <c r="D33" s="620" t="s">
        <v>2730</v>
      </c>
      <c r="E33" s="932"/>
      <c r="F33" s="24"/>
      <c r="G33" s="23"/>
      <c r="H33" s="24"/>
      <c r="I33" s="1022">
        <v>159.97</v>
      </c>
      <c r="J33" s="1047" t="str">
        <f>IF(B33&gt;=1,SUM(B33*I33),"")</f>
        <v/>
      </c>
    </row>
    <row r="34" spans="2:229" s="47" customFormat="1" ht="15.75" customHeight="1" x14ac:dyDescent="0.2">
      <c r="B34" s="989"/>
      <c r="C34" s="581"/>
      <c r="D34" s="678" t="s">
        <v>2733</v>
      </c>
      <c r="E34" s="933" t="s">
        <v>2732</v>
      </c>
      <c r="F34" s="9">
        <v>2016</v>
      </c>
      <c r="G34" s="23" t="s">
        <v>669</v>
      </c>
      <c r="H34" s="24">
        <v>2022</v>
      </c>
      <c r="I34" s="1023"/>
      <c r="J34" s="104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</row>
    <row r="35" spans="2:229" x14ac:dyDescent="0.2">
      <c r="B35" s="143"/>
      <c r="C35" s="584"/>
      <c r="D35" s="597" t="s">
        <v>2731</v>
      </c>
      <c r="E35" s="38" t="s">
        <v>2734</v>
      </c>
      <c r="F35" s="2">
        <v>2016</v>
      </c>
      <c r="G35" s="38" t="s">
        <v>669</v>
      </c>
      <c r="H35" s="39">
        <v>2022</v>
      </c>
      <c r="I35" s="350"/>
      <c r="J35" s="353" t="str">
        <f>IF(B35&gt;=1,SUM(B35*I35),"")</f>
        <v/>
      </c>
    </row>
    <row r="36" spans="2:229" x14ac:dyDescent="0.2">
      <c r="B36" s="624"/>
      <c r="C36" s="551"/>
      <c r="D36" s="597"/>
      <c r="E36" s="38"/>
      <c r="F36" s="39"/>
      <c r="G36" s="38"/>
      <c r="H36" s="39"/>
      <c r="I36" s="350"/>
      <c r="J36" s="353"/>
    </row>
    <row r="37" spans="2:229" ht="17.25" customHeight="1" x14ac:dyDescent="0.2">
      <c r="B37" s="40"/>
      <c r="C37" s="602"/>
      <c r="D37" s="137"/>
      <c r="E37" s="42"/>
      <c r="F37" s="111"/>
      <c r="G37" s="42"/>
      <c r="H37" s="111"/>
      <c r="I37" s="355"/>
      <c r="J37" s="480"/>
    </row>
    <row r="38" spans="2:229" s="47" customFormat="1" ht="13.5" customHeight="1" x14ac:dyDescent="0.2">
      <c r="B38" s="40"/>
      <c r="C38" s="602"/>
      <c r="D38" s="137" t="s">
        <v>176</v>
      </c>
      <c r="E38" s="42"/>
      <c r="F38" s="111"/>
      <c r="G38" s="42"/>
      <c r="H38" s="111"/>
      <c r="I38" s="355"/>
      <c r="J38" s="480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</row>
    <row r="39" spans="2:229" s="47" customFormat="1" ht="12.75" customHeight="1" x14ac:dyDescent="0.2">
      <c r="B39" s="574" t="s">
        <v>2735</v>
      </c>
      <c r="C39" s="674"/>
      <c r="D39" s="575" t="s">
        <v>2736</v>
      </c>
      <c r="E39" s="290" t="s">
        <v>2737</v>
      </c>
      <c r="F39" s="24">
        <v>2016</v>
      </c>
      <c r="G39" s="10" t="s">
        <v>669</v>
      </c>
      <c r="H39" s="24">
        <v>2022</v>
      </c>
      <c r="I39" s="349">
        <v>62</v>
      </c>
      <c r="J39" s="47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</row>
    <row r="40" spans="2:229" x14ac:dyDescent="0.2">
      <c r="B40" s="143"/>
      <c r="C40" s="584"/>
      <c r="D40" s="638"/>
      <c r="E40" s="38"/>
      <c r="F40" s="2"/>
      <c r="G40" s="38"/>
      <c r="H40" s="39"/>
      <c r="I40" s="350"/>
      <c r="J40" s="353"/>
    </row>
    <row r="41" spans="2:229" x14ac:dyDescent="0.2">
      <c r="B41" s="143"/>
      <c r="C41" s="584"/>
      <c r="D41" s="638"/>
      <c r="E41" s="3"/>
      <c r="F41" s="2"/>
      <c r="G41" s="38"/>
      <c r="H41" s="39"/>
      <c r="I41" s="350"/>
      <c r="J41" s="353"/>
    </row>
    <row r="42" spans="2:229" x14ac:dyDescent="0.2">
      <c r="B42" s="143"/>
      <c r="C42" s="584"/>
      <c r="D42" s="638"/>
      <c r="E42" s="3"/>
      <c r="F42" s="2"/>
      <c r="G42" s="38"/>
      <c r="H42" s="39"/>
      <c r="I42" s="350"/>
      <c r="J42" s="353"/>
    </row>
    <row r="43" spans="2:229" x14ac:dyDescent="0.2">
      <c r="B43" s="624"/>
      <c r="C43" s="551"/>
      <c r="D43" s="638"/>
      <c r="E43" s="38"/>
      <c r="F43" s="39"/>
      <c r="G43" s="38"/>
      <c r="H43" s="39"/>
      <c r="I43" s="350"/>
      <c r="J43" s="353"/>
    </row>
    <row r="44" spans="2:229" s="47" customFormat="1" ht="12.75" customHeight="1" x14ac:dyDescent="0.2">
      <c r="B44" s="574" t="s">
        <v>1535</v>
      </c>
      <c r="C44" s="674"/>
      <c r="D44" s="575"/>
      <c r="E44" s="932"/>
      <c r="F44" s="24"/>
      <c r="G44" s="23"/>
      <c r="H44" s="24"/>
      <c r="I44" s="349"/>
      <c r="J44" s="479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</row>
    <row r="45" spans="2:229" s="47" customFormat="1" x14ac:dyDescent="0.2">
      <c r="B45" s="988"/>
      <c r="C45" s="586"/>
      <c r="D45" s="620" t="s">
        <v>419</v>
      </c>
      <c r="E45" s="932"/>
      <c r="F45" s="24"/>
      <c r="G45" s="23"/>
      <c r="H45" s="24"/>
      <c r="I45" s="1022">
        <v>68.5</v>
      </c>
      <c r="J45" s="1047" t="str">
        <f>IF(B45&gt;=1,SUM(B45*I45),"")</f>
        <v/>
      </c>
    </row>
    <row r="46" spans="2:229" x14ac:dyDescent="0.2">
      <c r="B46" s="989"/>
      <c r="C46" s="581"/>
      <c r="D46" s="596" t="s">
        <v>1036</v>
      </c>
      <c r="E46" s="933" t="s">
        <v>420</v>
      </c>
      <c r="F46" s="9">
        <v>2006</v>
      </c>
      <c r="G46" s="10" t="s">
        <v>178</v>
      </c>
      <c r="H46" s="9">
        <v>2014</v>
      </c>
      <c r="I46" s="1023"/>
      <c r="J46" s="1048"/>
    </row>
    <row r="47" spans="2:229" s="47" customFormat="1" x14ac:dyDescent="0.2">
      <c r="B47" s="143"/>
      <c r="C47" s="584"/>
      <c r="D47" s="670" t="s">
        <v>421</v>
      </c>
      <c r="E47" s="3" t="s">
        <v>422</v>
      </c>
      <c r="F47" s="2">
        <v>2005</v>
      </c>
      <c r="G47" s="73" t="s">
        <v>178</v>
      </c>
      <c r="H47" s="70">
        <v>2014</v>
      </c>
      <c r="I47" s="356">
        <v>25</v>
      </c>
      <c r="J47" s="353" t="str">
        <f>IF(B47&gt;=1,SUM(B47*I47),"")</f>
        <v/>
      </c>
    </row>
    <row r="48" spans="2:229" s="47" customFormat="1" ht="19.5" customHeight="1" x14ac:dyDescent="0.2">
      <c r="B48" s="143"/>
      <c r="C48" s="584"/>
      <c r="D48" s="560" t="s">
        <v>177</v>
      </c>
      <c r="E48" s="3"/>
      <c r="F48" s="2"/>
      <c r="G48" s="3"/>
      <c r="H48" s="2"/>
      <c r="I48" s="356"/>
      <c r="J48" s="507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</row>
    <row r="49" spans="2:229" s="47" customFormat="1" x14ac:dyDescent="0.2">
      <c r="B49" s="574" t="s">
        <v>192</v>
      </c>
      <c r="C49" s="674"/>
      <c r="D49" s="575"/>
      <c r="E49" s="932"/>
      <c r="F49" s="24"/>
      <c r="G49" s="23"/>
      <c r="H49" s="24"/>
      <c r="I49" s="349"/>
      <c r="J49" s="47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</row>
    <row r="50" spans="2:229" s="47" customFormat="1" x14ac:dyDescent="0.2">
      <c r="B50" s="988"/>
      <c r="C50" s="586"/>
      <c r="D50" s="680" t="s">
        <v>3044</v>
      </c>
      <c r="E50" s="932"/>
      <c r="F50" s="24"/>
      <c r="G50" s="23"/>
      <c r="H50" s="24"/>
      <c r="I50" s="1022">
        <v>133.91999999999999</v>
      </c>
      <c r="J50" s="1047" t="str">
        <f>IF(B50&gt;=1,SUM(B50*I50),"")</f>
        <v/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</row>
    <row r="51" spans="2:229" ht="15.75" customHeight="1" x14ac:dyDescent="0.2">
      <c r="B51" s="989"/>
      <c r="C51" s="581"/>
      <c r="D51" s="637" t="s">
        <v>1036</v>
      </c>
      <c r="E51" s="933" t="s">
        <v>3045</v>
      </c>
      <c r="F51" s="9">
        <v>2019</v>
      </c>
      <c r="G51" s="10" t="s">
        <v>178</v>
      </c>
      <c r="H51" s="9">
        <v>2020</v>
      </c>
      <c r="I51" s="1023"/>
      <c r="J51" s="1048"/>
    </row>
    <row r="52" spans="2:229" x14ac:dyDescent="0.2">
      <c r="B52" s="143"/>
      <c r="C52" s="584"/>
      <c r="D52" s="638" t="s">
        <v>3332</v>
      </c>
      <c r="E52" s="38" t="s">
        <v>3333</v>
      </c>
      <c r="F52" s="39">
        <v>2019</v>
      </c>
      <c r="G52" s="38" t="s">
        <v>178</v>
      </c>
      <c r="H52" s="39">
        <v>2020</v>
      </c>
      <c r="I52" s="347">
        <v>0</v>
      </c>
      <c r="J52" s="353" t="str">
        <f t="shared" ref="J52:J53" si="1">IF(B52&gt;=1,SUM(B52*I52),"")</f>
        <v/>
      </c>
    </row>
    <row r="53" spans="2:229" x14ac:dyDescent="0.2">
      <c r="B53" s="143"/>
      <c r="C53" s="584"/>
      <c r="D53" s="693" t="s">
        <v>3334</v>
      </c>
      <c r="E53" s="3"/>
      <c r="F53" s="39">
        <v>2019</v>
      </c>
      <c r="G53" s="38" t="s">
        <v>178</v>
      </c>
      <c r="H53" s="39">
        <v>2020</v>
      </c>
      <c r="I53" s="356">
        <v>0</v>
      </c>
      <c r="J53" s="353" t="str">
        <f t="shared" si="1"/>
        <v/>
      </c>
    </row>
    <row r="54" spans="2:229" s="47" customFormat="1" ht="17.25" customHeight="1" x14ac:dyDescent="0.2">
      <c r="B54" s="1"/>
      <c r="C54" s="539"/>
      <c r="D54" s="212" t="s">
        <v>1033</v>
      </c>
      <c r="E54" s="3"/>
      <c r="F54" s="2"/>
      <c r="G54" s="3"/>
      <c r="H54" s="2"/>
      <c r="I54" s="356"/>
      <c r="J54" s="507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</row>
    <row r="55" spans="2:229" s="47" customFormat="1" ht="9.75" customHeight="1" x14ac:dyDescent="0.2">
      <c r="B55" s="141" t="s">
        <v>682</v>
      </c>
      <c r="C55" s="603"/>
      <c r="D55" s="142"/>
      <c r="E55" s="932"/>
      <c r="F55" s="24"/>
      <c r="G55" s="23"/>
      <c r="H55" s="24"/>
      <c r="I55" s="349"/>
      <c r="J55" s="47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</row>
    <row r="56" spans="2:229" s="47" customFormat="1" x14ac:dyDescent="0.2">
      <c r="B56" s="1019"/>
      <c r="C56" s="541"/>
      <c r="D56" s="140" t="s">
        <v>1179</v>
      </c>
      <c r="E56" s="932"/>
      <c r="F56" s="24"/>
      <c r="G56" s="23"/>
      <c r="H56" s="24"/>
      <c r="I56" s="1022">
        <v>63.97</v>
      </c>
      <c r="J56" s="1047" t="str">
        <f>IF(B56&gt;=1,SUM(B56*I56),"")</f>
        <v/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</row>
    <row r="57" spans="2:229" x14ac:dyDescent="0.2">
      <c r="B57" s="1010"/>
      <c r="C57" s="540" t="s">
        <v>949</v>
      </c>
      <c r="D57" s="104" t="s">
        <v>1036</v>
      </c>
      <c r="E57" s="933" t="s">
        <v>1180</v>
      </c>
      <c r="F57" s="9">
        <v>2007</v>
      </c>
      <c r="G57" s="10" t="s">
        <v>669</v>
      </c>
      <c r="H57" s="9">
        <v>2014</v>
      </c>
      <c r="I57" s="1023"/>
      <c r="J57" s="1048"/>
    </row>
    <row r="58" spans="2:229" x14ac:dyDescent="0.2">
      <c r="B58" s="34"/>
      <c r="C58" s="543" t="s">
        <v>950</v>
      </c>
      <c r="D58" s="99" t="s">
        <v>1322</v>
      </c>
      <c r="E58" s="38" t="s">
        <v>464</v>
      </c>
      <c r="F58" s="39">
        <v>2007</v>
      </c>
      <c r="G58" s="38" t="s">
        <v>669</v>
      </c>
      <c r="H58" s="39">
        <v>2014</v>
      </c>
      <c r="I58" s="347">
        <v>94.97</v>
      </c>
      <c r="J58" s="353" t="str">
        <f>IF(B58&gt;=1,SUM(B58*I58),"")</f>
        <v/>
      </c>
    </row>
    <row r="59" spans="2:229" s="47" customFormat="1" x14ac:dyDescent="0.2">
      <c r="B59" s="13"/>
      <c r="C59" s="13"/>
      <c r="D59" s="163"/>
      <c r="E59" s="15"/>
      <c r="F59" s="16"/>
      <c r="G59" s="15"/>
      <c r="H59" s="16"/>
      <c r="I59" s="156"/>
      <c r="J59" s="343"/>
    </row>
    <row r="60" spans="2:229" ht="16.5" customHeight="1" x14ac:dyDescent="0.2">
      <c r="B60" s="40"/>
      <c r="C60" s="40"/>
      <c r="D60" s="126"/>
      <c r="E60" s="164"/>
      <c r="F60" s="108"/>
      <c r="G60" s="108"/>
      <c r="H60" s="976" t="s">
        <v>2158</v>
      </c>
      <c r="I60" s="976"/>
      <c r="J60" s="234">
        <f>SUM(J47:J58)</f>
        <v>0</v>
      </c>
    </row>
    <row r="61" spans="2:229" ht="17.25" customHeight="1" x14ac:dyDescent="0.2">
      <c r="B61" s="40"/>
      <c r="C61" s="40"/>
      <c r="D61" s="1051"/>
      <c r="E61" s="1051"/>
      <c r="F61" s="7"/>
      <c r="G61" s="978" t="s">
        <v>355</v>
      </c>
      <c r="H61" s="978"/>
      <c r="I61" s="978"/>
      <c r="J61" s="235">
        <f>J60*0.1975</f>
        <v>0</v>
      </c>
    </row>
    <row r="62" spans="2:229" ht="18" customHeight="1" x14ac:dyDescent="0.2">
      <c r="B62" s="40"/>
      <c r="C62" s="40"/>
      <c r="D62" s="1020"/>
      <c r="E62" s="1020"/>
      <c r="F62" s="7"/>
      <c r="G62" s="42"/>
      <c r="H62" s="979" t="s">
        <v>2320</v>
      </c>
      <c r="I62" s="979"/>
      <c r="J62" s="235">
        <f>J60+J61</f>
        <v>0</v>
      </c>
    </row>
    <row r="63" spans="2:229" s="47" customFormat="1" ht="17.25" customHeight="1" x14ac:dyDescent="0.2">
      <c r="B63" s="1"/>
      <c r="C63" s="539"/>
      <c r="D63" s="212" t="s">
        <v>1033</v>
      </c>
      <c r="E63" s="3"/>
      <c r="F63" s="2"/>
      <c r="G63" s="3"/>
      <c r="H63" s="2"/>
      <c r="I63" s="356"/>
      <c r="J63" s="50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</row>
    <row r="64" spans="2:229" s="47" customFormat="1" ht="9.75" customHeight="1" x14ac:dyDescent="0.2">
      <c r="B64" s="141" t="s">
        <v>682</v>
      </c>
      <c r="C64" s="603"/>
      <c r="D64" s="142"/>
      <c r="E64" s="932"/>
      <c r="F64" s="24"/>
      <c r="G64" s="23"/>
      <c r="H64" s="24"/>
      <c r="I64" s="349"/>
      <c r="J64" s="479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</row>
    <row r="65" spans="2:229" s="47" customFormat="1" x14ac:dyDescent="0.2">
      <c r="B65" s="1019"/>
      <c r="C65" s="541"/>
      <c r="D65" s="140" t="s">
        <v>39</v>
      </c>
      <c r="E65" s="932"/>
      <c r="F65" s="24"/>
      <c r="G65" s="23"/>
      <c r="H65" s="24"/>
      <c r="I65" s="1022">
        <v>399.97</v>
      </c>
      <c r="J65" s="1047" t="str">
        <f>IF(B65&gt;=1,SUM(B65*I65),"")</f>
        <v/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</row>
    <row r="66" spans="2:229" x14ac:dyDescent="0.2">
      <c r="B66" s="1010"/>
      <c r="C66" s="540"/>
      <c r="D66" s="104" t="s">
        <v>465</v>
      </c>
      <c r="E66" s="933" t="s">
        <v>466</v>
      </c>
      <c r="F66" s="9">
        <v>2007</v>
      </c>
      <c r="G66" s="10" t="s">
        <v>669</v>
      </c>
      <c r="H66" s="9">
        <v>2014</v>
      </c>
      <c r="I66" s="1023"/>
      <c r="J66" s="1048"/>
    </row>
    <row r="67" spans="2:229" x14ac:dyDescent="0.2">
      <c r="B67" s="8"/>
      <c r="C67" s="540"/>
      <c r="D67" s="104" t="s">
        <v>316</v>
      </c>
      <c r="E67" s="933" t="s">
        <v>467</v>
      </c>
      <c r="F67" s="9">
        <v>2007</v>
      </c>
      <c r="G67" s="10" t="s">
        <v>669</v>
      </c>
      <c r="H67" s="9">
        <v>2014</v>
      </c>
      <c r="I67" s="348">
        <v>109.97</v>
      </c>
      <c r="J67" s="353" t="str">
        <f t="shared" ref="J67:J87" si="2">IF(B67&gt;=1,SUM(B67*I67),"")</f>
        <v/>
      </c>
    </row>
    <row r="68" spans="2:229" x14ac:dyDescent="0.2">
      <c r="B68" s="34"/>
      <c r="C68" s="543"/>
      <c r="D68" s="99" t="s">
        <v>1182</v>
      </c>
      <c r="E68" s="38" t="s">
        <v>1181</v>
      </c>
      <c r="F68" s="9">
        <v>2007</v>
      </c>
      <c r="G68" s="10" t="s">
        <v>669</v>
      </c>
      <c r="H68" s="9">
        <v>2014</v>
      </c>
      <c r="I68" s="347">
        <v>63.97</v>
      </c>
      <c r="J68" s="353" t="str">
        <f t="shared" si="2"/>
        <v/>
      </c>
    </row>
    <row r="69" spans="2:229" x14ac:dyDescent="0.2">
      <c r="B69" s="34"/>
      <c r="C69" s="543"/>
      <c r="D69" s="99" t="s">
        <v>1183</v>
      </c>
      <c r="E69" s="38" t="s">
        <v>1184</v>
      </c>
      <c r="F69" s="9">
        <v>2007</v>
      </c>
      <c r="G69" s="10" t="s">
        <v>669</v>
      </c>
      <c r="H69" s="9">
        <v>2014</v>
      </c>
      <c r="I69" s="347">
        <v>19</v>
      </c>
      <c r="J69" s="353" t="str">
        <f t="shared" si="2"/>
        <v/>
      </c>
    </row>
    <row r="70" spans="2:229" x14ac:dyDescent="0.2">
      <c r="B70" s="34"/>
      <c r="C70" s="543" t="s">
        <v>951</v>
      </c>
      <c r="D70" s="99" t="s">
        <v>1185</v>
      </c>
      <c r="E70" s="38" t="s">
        <v>1186</v>
      </c>
      <c r="F70" s="9">
        <v>2007</v>
      </c>
      <c r="G70" s="10" t="s">
        <v>669</v>
      </c>
      <c r="H70" s="9">
        <v>2014</v>
      </c>
      <c r="I70" s="347">
        <v>5.47</v>
      </c>
      <c r="J70" s="353" t="str">
        <f t="shared" si="2"/>
        <v/>
      </c>
    </row>
    <row r="71" spans="2:229" x14ac:dyDescent="0.2">
      <c r="B71" s="34"/>
      <c r="C71" s="543" t="s">
        <v>952</v>
      </c>
      <c r="D71" s="99" t="s">
        <v>1187</v>
      </c>
      <c r="E71" s="38" t="s">
        <v>1188</v>
      </c>
      <c r="F71" s="9">
        <v>2007</v>
      </c>
      <c r="G71" s="10" t="s">
        <v>669</v>
      </c>
      <c r="H71" s="9">
        <v>2014</v>
      </c>
      <c r="I71" s="347">
        <v>5.47</v>
      </c>
      <c r="J71" s="353" t="str">
        <f t="shared" si="2"/>
        <v/>
      </c>
    </row>
    <row r="72" spans="2:229" x14ac:dyDescent="0.2">
      <c r="B72" s="34"/>
      <c r="C72" s="543" t="s">
        <v>953</v>
      </c>
      <c r="D72" s="99" t="s">
        <v>1030</v>
      </c>
      <c r="E72" s="38" t="s">
        <v>460</v>
      </c>
      <c r="F72" s="9">
        <v>2007</v>
      </c>
      <c r="G72" s="10" t="s">
        <v>669</v>
      </c>
      <c r="H72" s="9">
        <v>2014</v>
      </c>
      <c r="I72" s="347">
        <v>6.97</v>
      </c>
      <c r="J72" s="353" t="str">
        <f t="shared" si="2"/>
        <v/>
      </c>
    </row>
    <row r="73" spans="2:229" x14ac:dyDescent="0.2">
      <c r="B73" s="34"/>
      <c r="C73" s="543"/>
      <c r="D73" s="99" t="s">
        <v>461</v>
      </c>
      <c r="E73" s="38" t="s">
        <v>462</v>
      </c>
      <c r="F73" s="9">
        <v>2007</v>
      </c>
      <c r="G73" s="10" t="s">
        <v>669</v>
      </c>
      <c r="H73" s="9">
        <v>2014</v>
      </c>
      <c r="I73" s="347">
        <v>806.43</v>
      </c>
      <c r="J73" s="353" t="str">
        <f t="shared" si="2"/>
        <v/>
      </c>
    </row>
    <row r="74" spans="2:229" x14ac:dyDescent="0.2">
      <c r="B74" s="34"/>
      <c r="C74" s="543" t="s">
        <v>955</v>
      </c>
      <c r="D74" s="99" t="s">
        <v>423</v>
      </c>
      <c r="E74" s="38" t="s">
        <v>463</v>
      </c>
      <c r="F74" s="9">
        <v>2007</v>
      </c>
      <c r="G74" s="10" t="s">
        <v>669</v>
      </c>
      <c r="H74" s="9">
        <v>2014</v>
      </c>
      <c r="I74" s="347">
        <v>63.97</v>
      </c>
      <c r="J74" s="353" t="str">
        <f t="shared" si="2"/>
        <v/>
      </c>
    </row>
    <row r="75" spans="2:229" ht="12.75" customHeight="1" x14ac:dyDescent="0.2">
      <c r="B75" s="79"/>
      <c r="C75" s="550"/>
      <c r="D75" s="104" t="s">
        <v>468</v>
      </c>
      <c r="E75" s="121" t="s">
        <v>469</v>
      </c>
      <c r="F75" s="9">
        <v>2007</v>
      </c>
      <c r="G75" s="10" t="s">
        <v>669</v>
      </c>
      <c r="H75" s="9">
        <v>2014</v>
      </c>
      <c r="I75" s="357">
        <v>19.97</v>
      </c>
      <c r="J75" s="353" t="str">
        <f t="shared" si="2"/>
        <v/>
      </c>
    </row>
    <row r="76" spans="2:229" ht="12.75" customHeight="1" x14ac:dyDescent="0.2">
      <c r="B76" s="51"/>
      <c r="C76" s="544"/>
      <c r="D76" s="99" t="s">
        <v>470</v>
      </c>
      <c r="E76" s="124" t="s">
        <v>471</v>
      </c>
      <c r="F76" s="39">
        <v>2007</v>
      </c>
      <c r="G76" s="38" t="s">
        <v>669</v>
      </c>
      <c r="H76" s="39">
        <v>2014</v>
      </c>
      <c r="I76" s="347">
        <v>24.97</v>
      </c>
      <c r="J76" s="353" t="str">
        <f t="shared" si="2"/>
        <v/>
      </c>
    </row>
    <row r="77" spans="2:229" ht="12.75" customHeight="1" x14ac:dyDescent="0.2">
      <c r="B77" s="51"/>
      <c r="C77" s="544"/>
      <c r="D77" s="99" t="s">
        <v>472</v>
      </c>
      <c r="E77" s="124" t="s">
        <v>473</v>
      </c>
      <c r="F77" s="39">
        <v>2007</v>
      </c>
      <c r="G77" s="38" t="s">
        <v>669</v>
      </c>
      <c r="H77" s="39">
        <v>2014</v>
      </c>
      <c r="I77" s="358">
        <v>5.47</v>
      </c>
      <c r="J77" s="353" t="str">
        <f t="shared" si="2"/>
        <v/>
      </c>
    </row>
    <row r="78" spans="2:229" x14ac:dyDescent="0.2">
      <c r="B78" s="236"/>
      <c r="C78" s="566"/>
      <c r="D78" s="99" t="s">
        <v>756</v>
      </c>
      <c r="E78" s="54" t="s">
        <v>474</v>
      </c>
      <c r="F78" s="39">
        <v>2007</v>
      </c>
      <c r="G78" s="38" t="s">
        <v>669</v>
      </c>
      <c r="H78" s="39">
        <v>2014</v>
      </c>
      <c r="I78" s="354">
        <v>129.97</v>
      </c>
      <c r="J78" s="353" t="str">
        <f t="shared" si="2"/>
        <v/>
      </c>
    </row>
    <row r="79" spans="2:229" x14ac:dyDescent="0.2">
      <c r="B79" s="236"/>
      <c r="C79" s="566"/>
      <c r="D79" s="99" t="s">
        <v>475</v>
      </c>
      <c r="E79" s="54" t="s">
        <v>476</v>
      </c>
      <c r="F79" s="39">
        <v>2007</v>
      </c>
      <c r="G79" s="38" t="s">
        <v>669</v>
      </c>
      <c r="H79" s="39">
        <v>2014</v>
      </c>
      <c r="I79" s="354">
        <v>11.97</v>
      </c>
      <c r="J79" s="353" t="str">
        <f t="shared" si="2"/>
        <v/>
      </c>
    </row>
    <row r="80" spans="2:229" x14ac:dyDescent="0.2">
      <c r="B80" s="236"/>
      <c r="C80" s="566"/>
      <c r="D80" s="99" t="s">
        <v>477</v>
      </c>
      <c r="E80" s="54" t="s">
        <v>478</v>
      </c>
      <c r="F80" s="39">
        <v>2007</v>
      </c>
      <c r="G80" s="38" t="s">
        <v>669</v>
      </c>
      <c r="H80" s="39">
        <v>2014</v>
      </c>
      <c r="I80" s="354">
        <v>15.47</v>
      </c>
      <c r="J80" s="353" t="str">
        <f t="shared" si="2"/>
        <v/>
      </c>
    </row>
    <row r="81" spans="2:229" x14ac:dyDescent="0.2">
      <c r="B81" s="236"/>
      <c r="C81" s="566"/>
      <c r="D81" s="99" t="s">
        <v>1752</v>
      </c>
      <c r="E81" s="54" t="s">
        <v>1753</v>
      </c>
      <c r="F81" s="39">
        <v>2007</v>
      </c>
      <c r="G81" s="38" t="s">
        <v>669</v>
      </c>
      <c r="H81" s="39">
        <v>2014</v>
      </c>
      <c r="I81" s="354">
        <v>11.97</v>
      </c>
      <c r="J81" s="353" t="str">
        <f t="shared" si="2"/>
        <v/>
      </c>
    </row>
    <row r="82" spans="2:229" x14ac:dyDescent="0.2">
      <c r="B82" s="236"/>
      <c r="C82" s="566" t="s">
        <v>954</v>
      </c>
      <c r="D82" s="99" t="s">
        <v>1807</v>
      </c>
      <c r="E82" s="54" t="s">
        <v>1754</v>
      </c>
      <c r="F82" s="39">
        <v>2007</v>
      </c>
      <c r="G82" s="38" t="s">
        <v>669</v>
      </c>
      <c r="H82" s="39">
        <v>2014</v>
      </c>
      <c r="I82" s="354">
        <v>199.97</v>
      </c>
      <c r="J82" s="353" t="str">
        <f t="shared" si="2"/>
        <v/>
      </c>
    </row>
    <row r="83" spans="2:229" x14ac:dyDescent="0.2">
      <c r="B83" s="236"/>
      <c r="C83" s="566"/>
      <c r="D83" s="99" t="s">
        <v>1910</v>
      </c>
      <c r="E83" s="54" t="s">
        <v>1755</v>
      </c>
      <c r="F83" s="39">
        <v>2007</v>
      </c>
      <c r="G83" s="38" t="s">
        <v>669</v>
      </c>
      <c r="H83" s="39">
        <v>2014</v>
      </c>
      <c r="I83" s="354">
        <v>299.97000000000003</v>
      </c>
      <c r="J83" s="353" t="str">
        <f t="shared" si="2"/>
        <v/>
      </c>
    </row>
    <row r="84" spans="2:229" x14ac:dyDescent="0.2">
      <c r="B84" s="236"/>
      <c r="C84" s="566"/>
      <c r="D84" s="99" t="s">
        <v>1756</v>
      </c>
      <c r="E84" s="54" t="s">
        <v>1757</v>
      </c>
      <c r="F84" s="39">
        <v>2007</v>
      </c>
      <c r="G84" s="38" t="s">
        <v>669</v>
      </c>
      <c r="H84" s="39">
        <v>2014</v>
      </c>
      <c r="I84" s="354">
        <v>29.97</v>
      </c>
      <c r="J84" s="353" t="str">
        <f t="shared" si="2"/>
        <v/>
      </c>
    </row>
    <row r="85" spans="2:229" x14ac:dyDescent="0.2">
      <c r="B85" s="236"/>
      <c r="C85" s="566"/>
      <c r="D85" s="99" t="s">
        <v>1758</v>
      </c>
      <c r="E85" s="54" t="s">
        <v>1759</v>
      </c>
      <c r="F85" s="39">
        <v>2007</v>
      </c>
      <c r="G85" s="38" t="s">
        <v>669</v>
      </c>
      <c r="H85" s="39">
        <v>2014</v>
      </c>
      <c r="I85" s="354">
        <v>129.97</v>
      </c>
      <c r="J85" s="353" t="str">
        <f t="shared" si="2"/>
        <v/>
      </c>
    </row>
    <row r="86" spans="2:229" x14ac:dyDescent="0.2">
      <c r="B86" s="236"/>
      <c r="C86" s="566"/>
      <c r="D86" s="99" t="s">
        <v>1760</v>
      </c>
      <c r="E86" s="54" t="s">
        <v>1761</v>
      </c>
      <c r="F86" s="39">
        <v>2007</v>
      </c>
      <c r="G86" s="38" t="s">
        <v>669</v>
      </c>
      <c r="H86" s="39">
        <v>2014</v>
      </c>
      <c r="I86" s="354">
        <v>129.97</v>
      </c>
      <c r="J86" s="353" t="str">
        <f t="shared" si="2"/>
        <v/>
      </c>
    </row>
    <row r="87" spans="2:229" s="260" customFormat="1" x14ac:dyDescent="0.2">
      <c r="B87" s="517"/>
      <c r="C87" s="566"/>
      <c r="D87" s="100" t="s">
        <v>706</v>
      </c>
      <c r="E87" s="226" t="s">
        <v>707</v>
      </c>
      <c r="F87" s="70">
        <v>2007</v>
      </c>
      <c r="G87" s="73" t="s">
        <v>669</v>
      </c>
      <c r="H87" s="70">
        <v>2014</v>
      </c>
      <c r="I87" s="359">
        <v>30.97</v>
      </c>
      <c r="J87" s="353" t="str">
        <f t="shared" si="2"/>
        <v/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</row>
    <row r="88" spans="2:229" s="260" customFormat="1" x14ac:dyDescent="0.2">
      <c r="B88" s="328"/>
      <c r="C88" s="328"/>
      <c r="D88" s="324"/>
      <c r="E88" s="417"/>
      <c r="F88" s="361"/>
      <c r="G88" s="362"/>
      <c r="H88" s="361"/>
      <c r="I88" s="274"/>
      <c r="J88" s="513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</row>
    <row r="89" spans="2:229" s="260" customFormat="1" x14ac:dyDescent="0.2">
      <c r="B89" s="328"/>
      <c r="C89" s="328"/>
      <c r="D89" s="324"/>
      <c r="E89" s="417"/>
      <c r="F89" s="361"/>
      <c r="G89" s="362"/>
      <c r="H89" s="361"/>
      <c r="I89" s="274"/>
      <c r="J89" s="513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</row>
    <row r="90" spans="2:229" s="260" customFormat="1" x14ac:dyDescent="0.2">
      <c r="B90" s="328"/>
      <c r="C90" s="328"/>
      <c r="D90" s="324"/>
      <c r="E90" s="417"/>
      <c r="F90" s="361"/>
      <c r="G90" s="362"/>
      <c r="H90" s="361"/>
      <c r="I90" s="274"/>
      <c r="J90" s="513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</row>
    <row r="91" spans="2:229" s="261" customFormat="1" x14ac:dyDescent="0.2">
      <c r="B91" s="328"/>
      <c r="C91" s="328"/>
      <c r="D91" s="324"/>
      <c r="E91" s="417"/>
      <c r="F91" s="361"/>
      <c r="G91" s="362"/>
      <c r="H91" s="361"/>
      <c r="I91" s="274"/>
      <c r="J91" s="513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</row>
    <row r="92" spans="2:229" ht="18" customHeight="1" x14ac:dyDescent="0.2">
      <c r="B92" s="40"/>
      <c r="C92" s="40"/>
      <c r="D92" s="126"/>
      <c r="E92" s="164"/>
      <c r="F92" s="108"/>
      <c r="G92" s="108"/>
      <c r="H92" s="976" t="s">
        <v>2158</v>
      </c>
      <c r="I92" s="976"/>
      <c r="J92" s="234">
        <f>SUM(J66:J87)</f>
        <v>0</v>
      </c>
    </row>
    <row r="93" spans="2:229" ht="15.75" customHeight="1" x14ac:dyDescent="0.2">
      <c r="B93" s="40"/>
      <c r="C93" s="40"/>
      <c r="D93" s="1051"/>
      <c r="E93" s="1051"/>
      <c r="F93" s="7"/>
      <c r="G93" s="978" t="s">
        <v>355</v>
      </c>
      <c r="H93" s="978"/>
      <c r="I93" s="978"/>
      <c r="J93" s="235">
        <f>J92*0.1975</f>
        <v>0</v>
      </c>
    </row>
    <row r="94" spans="2:229" ht="16.5" customHeight="1" x14ac:dyDescent="0.2">
      <c r="B94" s="40"/>
      <c r="C94" s="40"/>
      <c r="D94" s="1020"/>
      <c r="E94" s="1020"/>
      <c r="F94" s="7"/>
      <c r="G94" s="42"/>
      <c r="H94" s="979" t="s">
        <v>2320</v>
      </c>
      <c r="I94" s="979"/>
      <c r="J94" s="235">
        <f>J92+J93</f>
        <v>0</v>
      </c>
    </row>
    <row r="95" spans="2:229" s="260" customFormat="1" x14ac:dyDescent="0.2">
      <c r="B95" s="328"/>
      <c r="C95" s="328"/>
      <c r="D95" s="324"/>
      <c r="E95" s="417"/>
      <c r="F95" s="361"/>
      <c r="G95" s="362"/>
      <c r="H95" s="361"/>
      <c r="I95" s="274"/>
      <c r="J95" s="513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</row>
    <row r="96" spans="2:229" s="47" customFormat="1" ht="28.5" customHeight="1" x14ac:dyDescent="0.2">
      <c r="B96" s="22"/>
      <c r="C96" s="541"/>
      <c r="D96" s="158" t="s">
        <v>319</v>
      </c>
      <c r="E96" s="932"/>
      <c r="F96" s="24"/>
      <c r="G96" s="23"/>
      <c r="H96" s="24"/>
      <c r="I96" s="349"/>
      <c r="J96" s="479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</row>
    <row r="97" spans="2:229" s="47" customFormat="1" x14ac:dyDescent="0.2">
      <c r="B97" s="141" t="s">
        <v>318</v>
      </c>
      <c r="C97" s="603"/>
      <c r="D97" s="142"/>
      <c r="E97" s="932"/>
      <c r="F97" s="24"/>
      <c r="G97" s="23"/>
      <c r="H97" s="24"/>
      <c r="I97" s="349"/>
      <c r="J97" s="479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</row>
    <row r="98" spans="2:229" s="47" customFormat="1" x14ac:dyDescent="0.2">
      <c r="B98" s="1019"/>
      <c r="C98" s="541"/>
      <c r="D98" s="140" t="s">
        <v>3321</v>
      </c>
      <c r="E98" s="932"/>
      <c r="F98" s="24"/>
      <c r="G98" s="23"/>
      <c r="H98" s="24"/>
      <c r="I98" s="1049">
        <v>158.31</v>
      </c>
      <c r="J98" s="1047" t="str">
        <f>IF(B98&gt;=1,SUM(B98*I98),"")</f>
        <v/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</row>
    <row r="99" spans="2:229" x14ac:dyDescent="0.2">
      <c r="B99" s="1010"/>
      <c r="C99" s="540"/>
      <c r="D99" s="104" t="s">
        <v>1036</v>
      </c>
      <c r="E99" s="933" t="s">
        <v>3375</v>
      </c>
      <c r="F99" s="55">
        <v>2019</v>
      </c>
      <c r="G99" s="57" t="s">
        <v>669</v>
      </c>
      <c r="H99" s="55">
        <v>2020</v>
      </c>
      <c r="I99" s="1050"/>
      <c r="J99" s="1048"/>
    </row>
    <row r="100" spans="2:229" x14ac:dyDescent="0.2">
      <c r="B100" s="236"/>
      <c r="C100" s="566"/>
      <c r="D100" s="99" t="s">
        <v>3323</v>
      </c>
      <c r="E100" s="38" t="s">
        <v>3324</v>
      </c>
      <c r="F100" s="55">
        <v>2019</v>
      </c>
      <c r="G100" s="57" t="s">
        <v>669</v>
      </c>
      <c r="H100" s="55">
        <v>2020</v>
      </c>
      <c r="I100" s="350">
        <v>0</v>
      </c>
      <c r="J100" s="353" t="str">
        <f>IF(B100&gt;=1,SUM(B100*I100),"")</f>
        <v/>
      </c>
    </row>
    <row r="101" spans="2:229" x14ac:dyDescent="0.2">
      <c r="B101" s="236"/>
      <c r="C101" s="566"/>
      <c r="D101" s="99" t="s">
        <v>3325</v>
      </c>
      <c r="E101" s="38" t="s">
        <v>3326</v>
      </c>
      <c r="F101" s="55">
        <v>2019</v>
      </c>
      <c r="G101" s="57" t="s">
        <v>669</v>
      </c>
      <c r="H101" s="55">
        <v>2020</v>
      </c>
      <c r="I101" s="350">
        <v>0</v>
      </c>
      <c r="J101" s="353" t="str">
        <f>IF(B101&gt;=1,SUM(B101*I101),"")</f>
        <v/>
      </c>
    </row>
    <row r="102" spans="2:229" s="47" customFormat="1" ht="19.5" customHeight="1" x14ac:dyDescent="0.2">
      <c r="B102" s="962"/>
      <c r="C102" s="586"/>
      <c r="D102" s="336" t="s">
        <v>3382</v>
      </c>
      <c r="E102" s="964"/>
      <c r="F102" s="24"/>
      <c r="G102" s="964"/>
      <c r="H102" s="24"/>
      <c r="I102" s="349"/>
      <c r="J102" s="351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</row>
    <row r="103" spans="2:229" s="47" customFormat="1" x14ac:dyDescent="0.2">
      <c r="B103" s="967" t="s">
        <v>377</v>
      </c>
      <c r="C103" s="674"/>
      <c r="D103" s="968"/>
      <c r="E103" s="964"/>
      <c r="F103" s="24"/>
      <c r="G103" s="964"/>
      <c r="H103" s="24"/>
      <c r="I103" s="349"/>
      <c r="J103" s="970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</row>
    <row r="104" spans="2:229" s="47" customFormat="1" x14ac:dyDescent="0.2">
      <c r="B104" s="988"/>
      <c r="C104" s="586"/>
      <c r="D104" s="620" t="s">
        <v>3352</v>
      </c>
      <c r="E104" s="964"/>
      <c r="F104" s="24"/>
      <c r="G104" s="964"/>
      <c r="H104" s="24"/>
      <c r="I104" s="1025">
        <v>39.6</v>
      </c>
      <c r="J104" s="1047" t="str">
        <f>IF(B104&gt;=1,SUM(B104*I104),"")</f>
        <v/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</row>
    <row r="105" spans="2:229" x14ac:dyDescent="0.2">
      <c r="B105" s="989"/>
      <c r="C105" s="581"/>
      <c r="D105" s="596" t="s">
        <v>1036</v>
      </c>
      <c r="E105" s="965" t="s">
        <v>3353</v>
      </c>
      <c r="F105" s="9">
        <v>2020</v>
      </c>
      <c r="G105" s="964" t="s">
        <v>669</v>
      </c>
      <c r="H105" s="24">
        <v>2020</v>
      </c>
      <c r="I105" s="1026"/>
      <c r="J105" s="1048"/>
    </row>
    <row r="106" spans="2:229" x14ac:dyDescent="0.2">
      <c r="B106" s="624"/>
      <c r="C106" s="551"/>
      <c r="D106" s="636" t="s">
        <v>3208</v>
      </c>
      <c r="E106" s="38" t="s">
        <v>3377</v>
      </c>
      <c r="F106" s="39">
        <v>2020</v>
      </c>
      <c r="G106" s="3" t="s">
        <v>669</v>
      </c>
      <c r="H106" s="2">
        <v>2020</v>
      </c>
      <c r="I106" s="347"/>
      <c r="J106" s="353" t="str">
        <f t="shared" ref="J106" si="3">IF(B106&gt;=1,SUM(B106*I106),"")</f>
        <v/>
      </c>
    </row>
    <row r="107" spans="2:229" x14ac:dyDescent="0.2">
      <c r="B107" s="1"/>
      <c r="C107" s="539"/>
      <c r="D107" s="212" t="s">
        <v>424</v>
      </c>
      <c r="E107" s="3"/>
      <c r="F107" s="2"/>
      <c r="G107" s="3"/>
      <c r="H107" s="2"/>
      <c r="I107" s="356"/>
      <c r="J107" s="507"/>
    </row>
    <row r="108" spans="2:229" x14ac:dyDescent="0.2">
      <c r="B108" s="969" t="s">
        <v>2374</v>
      </c>
      <c r="C108" s="603"/>
      <c r="D108" s="142"/>
      <c r="E108" s="964"/>
      <c r="F108" s="24"/>
      <c r="G108" s="964"/>
      <c r="H108" s="24"/>
      <c r="I108" s="349"/>
      <c r="J108" s="970"/>
    </row>
    <row r="109" spans="2:229" x14ac:dyDescent="0.2">
      <c r="B109" s="1019"/>
      <c r="C109" s="541"/>
      <c r="D109" s="140" t="s">
        <v>3354</v>
      </c>
      <c r="E109" s="964"/>
      <c r="F109" s="24"/>
      <c r="G109" s="964"/>
      <c r="H109" s="24"/>
      <c r="I109" s="1049"/>
      <c r="J109" s="1047" t="str">
        <f>IF(B109&gt;=1,SUM(B109*I109),"")</f>
        <v/>
      </c>
    </row>
    <row r="110" spans="2:229" x14ac:dyDescent="0.2">
      <c r="B110" s="1010"/>
      <c r="C110" s="540"/>
      <c r="D110" s="104" t="s">
        <v>1036</v>
      </c>
      <c r="E110" s="57" t="s">
        <v>3355</v>
      </c>
      <c r="F110" s="55">
        <v>2019</v>
      </c>
      <c r="G110" s="57" t="s">
        <v>669</v>
      </c>
      <c r="H110" s="55">
        <v>2020</v>
      </c>
      <c r="I110" s="1050"/>
      <c r="J110" s="1048"/>
    </row>
    <row r="111" spans="2:229" x14ac:dyDescent="0.2">
      <c r="B111" s="236"/>
      <c r="C111" s="566"/>
      <c r="D111" s="52"/>
      <c r="E111" s="54"/>
      <c r="F111" s="53"/>
      <c r="G111" s="54"/>
      <c r="H111" s="53"/>
      <c r="I111" s="350"/>
      <c r="J111" s="353" t="str">
        <f t="shared" ref="J111" si="4">IF(B111&gt;=1,SUM(B111*I111),"")</f>
        <v/>
      </c>
    </row>
    <row r="112" spans="2:229" x14ac:dyDescent="0.2">
      <c r="B112" s="963"/>
      <c r="C112" s="963"/>
      <c r="I112" s="47"/>
      <c r="J112" s="301"/>
    </row>
    <row r="113" spans="2:229" s="47" customFormat="1" x14ac:dyDescent="0.2">
      <c r="B113" s="963"/>
      <c r="C113" s="963"/>
      <c r="E113" s="294"/>
      <c r="J113" s="301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</row>
    <row r="114" spans="2:229" ht="20.25" customHeight="1" x14ac:dyDescent="0.2">
      <c r="B114" s="961"/>
      <c r="C114" s="961"/>
      <c r="D114" s="126"/>
      <c r="E114" s="164"/>
      <c r="F114" s="108"/>
      <c r="G114" s="108"/>
      <c r="H114" s="976" t="s">
        <v>2158</v>
      </c>
      <c r="I114" s="976"/>
      <c r="J114" s="234">
        <f>SUM(J98:J106)</f>
        <v>0</v>
      </c>
    </row>
    <row r="115" spans="2:229" ht="21" customHeight="1" x14ac:dyDescent="0.2">
      <c r="B115" s="961"/>
      <c r="C115" s="961"/>
      <c r="D115" s="1051"/>
      <c r="E115" s="1051"/>
      <c r="F115" s="7"/>
      <c r="G115" s="978" t="s">
        <v>355</v>
      </c>
      <c r="H115" s="978"/>
      <c r="I115" s="978"/>
      <c r="J115" s="478">
        <f>J114*0.1975</f>
        <v>0</v>
      </c>
    </row>
    <row r="116" spans="2:229" ht="20.25" customHeight="1" x14ac:dyDescent="0.2">
      <c r="B116" s="40"/>
      <c r="C116" s="40"/>
      <c r="D116" s="1020"/>
      <c r="E116" s="1020"/>
      <c r="F116" s="7"/>
      <c r="G116" s="42"/>
      <c r="H116" s="979" t="s">
        <v>2320</v>
      </c>
      <c r="I116" s="979"/>
      <c r="J116" s="235">
        <f>J114+J115</f>
        <v>0</v>
      </c>
    </row>
    <row r="117" spans="2:229" x14ac:dyDescent="0.2">
      <c r="I117" s="47"/>
      <c r="J117" s="301"/>
    </row>
    <row r="118" spans="2:229" x14ac:dyDescent="0.2">
      <c r="I118" s="47"/>
      <c r="J118" s="301"/>
    </row>
    <row r="119" spans="2:229" x14ac:dyDescent="0.2">
      <c r="I119" s="47"/>
      <c r="J119" s="301"/>
    </row>
    <row r="120" spans="2:229" x14ac:dyDescent="0.2">
      <c r="I120" s="47"/>
      <c r="J120" s="301"/>
    </row>
    <row r="121" spans="2:229" x14ac:dyDescent="0.2">
      <c r="I121" s="47"/>
      <c r="J121" s="301"/>
    </row>
    <row r="122" spans="2:229" x14ac:dyDescent="0.2">
      <c r="I122" s="47"/>
      <c r="J122" s="301"/>
    </row>
    <row r="123" spans="2:229" x14ac:dyDescent="0.2">
      <c r="I123" s="47"/>
      <c r="J123" s="301"/>
    </row>
    <row r="124" spans="2:229" x14ac:dyDescent="0.2">
      <c r="I124" s="47"/>
      <c r="J124" s="301"/>
    </row>
    <row r="125" spans="2:229" x14ac:dyDescent="0.2">
      <c r="I125" s="47"/>
      <c r="J125" s="301"/>
    </row>
    <row r="126" spans="2:229" x14ac:dyDescent="0.2">
      <c r="I126" s="47"/>
      <c r="J126" s="301"/>
    </row>
    <row r="127" spans="2:229" x14ac:dyDescent="0.2">
      <c r="I127" s="47"/>
      <c r="J127" s="301"/>
    </row>
    <row r="128" spans="2:229" x14ac:dyDescent="0.2">
      <c r="I128" s="47"/>
      <c r="J128" s="301"/>
    </row>
    <row r="129" spans="10:10" x14ac:dyDescent="0.2">
      <c r="J129" s="301"/>
    </row>
    <row r="130" spans="10:10" x14ac:dyDescent="0.2">
      <c r="J130" s="301"/>
    </row>
    <row r="131" spans="10:10" x14ac:dyDescent="0.2">
      <c r="J131" s="301"/>
    </row>
    <row r="132" spans="10:10" x14ac:dyDescent="0.2">
      <c r="J132" s="301"/>
    </row>
    <row r="133" spans="10:10" x14ac:dyDescent="0.2">
      <c r="J133" s="301"/>
    </row>
    <row r="134" spans="10:10" x14ac:dyDescent="0.2">
      <c r="J134" s="301"/>
    </row>
    <row r="135" spans="10:10" x14ac:dyDescent="0.2">
      <c r="J135" s="301"/>
    </row>
    <row r="136" spans="10:10" x14ac:dyDescent="0.2">
      <c r="J136" s="301"/>
    </row>
    <row r="137" spans="10:10" x14ac:dyDescent="0.2">
      <c r="J137" s="301"/>
    </row>
    <row r="138" spans="10:10" x14ac:dyDescent="0.2">
      <c r="J138" s="301"/>
    </row>
    <row r="139" spans="10:10" x14ac:dyDescent="0.2">
      <c r="J139" s="301"/>
    </row>
    <row r="140" spans="10:10" x14ac:dyDescent="0.2">
      <c r="J140" s="301"/>
    </row>
    <row r="141" spans="10:10" x14ac:dyDescent="0.2">
      <c r="J141" s="301"/>
    </row>
    <row r="142" spans="10:10" x14ac:dyDescent="0.2">
      <c r="J142" s="301"/>
    </row>
    <row r="143" spans="10:10" x14ac:dyDescent="0.2">
      <c r="J143" s="301"/>
    </row>
    <row r="144" spans="10:10" x14ac:dyDescent="0.2">
      <c r="J144" s="301"/>
    </row>
    <row r="145" spans="10:10" x14ac:dyDescent="0.2">
      <c r="J145" s="301"/>
    </row>
    <row r="146" spans="10:10" x14ac:dyDescent="0.2">
      <c r="J146" s="301"/>
    </row>
    <row r="147" spans="10:10" x14ac:dyDescent="0.2">
      <c r="J147" s="301"/>
    </row>
    <row r="148" spans="10:10" x14ac:dyDescent="0.2">
      <c r="J148" s="301"/>
    </row>
    <row r="149" spans="10:10" x14ac:dyDescent="0.2">
      <c r="J149" s="301"/>
    </row>
    <row r="150" spans="10:10" x14ac:dyDescent="0.2">
      <c r="J150" s="301"/>
    </row>
    <row r="151" spans="10:10" x14ac:dyDescent="0.2">
      <c r="J151" s="301"/>
    </row>
    <row r="152" spans="10:10" x14ac:dyDescent="0.2">
      <c r="J152" s="301"/>
    </row>
    <row r="153" spans="10:10" x14ac:dyDescent="0.2">
      <c r="J153" s="301"/>
    </row>
    <row r="154" spans="10:10" x14ac:dyDescent="0.2">
      <c r="J154" s="301"/>
    </row>
    <row r="155" spans="10:10" x14ac:dyDescent="0.2">
      <c r="J155" s="301"/>
    </row>
    <row r="156" spans="10:10" x14ac:dyDescent="0.2">
      <c r="J156" s="301"/>
    </row>
    <row r="157" spans="10:10" x14ac:dyDescent="0.2">
      <c r="J157" s="301"/>
    </row>
    <row r="158" spans="10:10" x14ac:dyDescent="0.2">
      <c r="J158" s="301"/>
    </row>
    <row r="159" spans="10:10" x14ac:dyDescent="0.2">
      <c r="J159" s="301"/>
    </row>
    <row r="160" spans="10:10" x14ac:dyDescent="0.2">
      <c r="J160" s="301"/>
    </row>
    <row r="161" spans="10:10" x14ac:dyDescent="0.2">
      <c r="J161" s="301"/>
    </row>
    <row r="162" spans="10:10" x14ac:dyDescent="0.2">
      <c r="J162" s="301"/>
    </row>
    <row r="163" spans="10:10" x14ac:dyDescent="0.2">
      <c r="J163" s="301"/>
    </row>
    <row r="164" spans="10:10" x14ac:dyDescent="0.2">
      <c r="J164" s="301"/>
    </row>
    <row r="165" spans="10:10" x14ac:dyDescent="0.2">
      <c r="J165" s="301"/>
    </row>
    <row r="166" spans="10:10" x14ac:dyDescent="0.2">
      <c r="J166" s="301"/>
    </row>
    <row r="167" spans="10:10" x14ac:dyDescent="0.2">
      <c r="J167" s="301"/>
    </row>
    <row r="168" spans="10:10" x14ac:dyDescent="0.2">
      <c r="J168" s="301"/>
    </row>
    <row r="169" spans="10:10" x14ac:dyDescent="0.2">
      <c r="J169" s="301"/>
    </row>
    <row r="170" spans="10:10" x14ac:dyDescent="0.2">
      <c r="J170" s="301"/>
    </row>
    <row r="171" spans="10:10" x14ac:dyDescent="0.2">
      <c r="J171" s="301"/>
    </row>
    <row r="172" spans="10:10" x14ac:dyDescent="0.2">
      <c r="J172" s="301"/>
    </row>
    <row r="173" spans="10:10" x14ac:dyDescent="0.2">
      <c r="J173" s="301"/>
    </row>
    <row r="174" spans="10:10" x14ac:dyDescent="0.2">
      <c r="J174" s="301"/>
    </row>
    <row r="175" spans="10:10" x14ac:dyDescent="0.2">
      <c r="J175" s="301"/>
    </row>
    <row r="176" spans="10:10" x14ac:dyDescent="0.2">
      <c r="J176" s="301"/>
    </row>
    <row r="177" spans="10:10" x14ac:dyDescent="0.2">
      <c r="J177" s="301"/>
    </row>
    <row r="178" spans="10:10" x14ac:dyDescent="0.2">
      <c r="J178" s="301"/>
    </row>
    <row r="179" spans="10:10" x14ac:dyDescent="0.2">
      <c r="J179" s="301"/>
    </row>
    <row r="180" spans="10:10" x14ac:dyDescent="0.2">
      <c r="J180" s="301"/>
    </row>
    <row r="181" spans="10:10" x14ac:dyDescent="0.2">
      <c r="J181" s="301"/>
    </row>
    <row r="182" spans="10:10" x14ac:dyDescent="0.2">
      <c r="J182" s="301"/>
    </row>
    <row r="183" spans="10:10" x14ac:dyDescent="0.2">
      <c r="J183" s="301"/>
    </row>
    <row r="184" spans="10:10" x14ac:dyDescent="0.2">
      <c r="J184" s="301"/>
    </row>
    <row r="185" spans="10:10" x14ac:dyDescent="0.2">
      <c r="J185" s="301"/>
    </row>
    <row r="186" spans="10:10" x14ac:dyDescent="0.2">
      <c r="J186" s="301"/>
    </row>
    <row r="187" spans="10:10" x14ac:dyDescent="0.2">
      <c r="J187" s="301"/>
    </row>
    <row r="188" spans="10:10" x14ac:dyDescent="0.2">
      <c r="J188" s="301"/>
    </row>
    <row r="189" spans="10:10" x14ac:dyDescent="0.2">
      <c r="J189" s="301"/>
    </row>
    <row r="190" spans="10:10" x14ac:dyDescent="0.2">
      <c r="J190" s="301"/>
    </row>
    <row r="191" spans="10:10" x14ac:dyDescent="0.2">
      <c r="J191" s="301"/>
    </row>
    <row r="192" spans="10:10" x14ac:dyDescent="0.2">
      <c r="J192" s="301"/>
    </row>
    <row r="193" spans="10:10" x14ac:dyDescent="0.2">
      <c r="J193" s="301"/>
    </row>
    <row r="194" spans="10:10" x14ac:dyDescent="0.2">
      <c r="J194" s="301"/>
    </row>
    <row r="195" spans="10:10" x14ac:dyDescent="0.2">
      <c r="J195" s="301"/>
    </row>
    <row r="196" spans="10:10" x14ac:dyDescent="0.2">
      <c r="J196" s="301"/>
    </row>
    <row r="197" spans="10:10" x14ac:dyDescent="0.2">
      <c r="J197" s="301"/>
    </row>
    <row r="198" spans="10:10" x14ac:dyDescent="0.2">
      <c r="J198" s="301"/>
    </row>
    <row r="199" spans="10:10" x14ac:dyDescent="0.2">
      <c r="J199" s="301"/>
    </row>
    <row r="200" spans="10:10" x14ac:dyDescent="0.2">
      <c r="J200" s="301"/>
    </row>
    <row r="201" spans="10:10" x14ac:dyDescent="0.2">
      <c r="J201" s="301"/>
    </row>
    <row r="202" spans="10:10" x14ac:dyDescent="0.2">
      <c r="J202" s="301"/>
    </row>
    <row r="203" spans="10:10" x14ac:dyDescent="0.2">
      <c r="J203" s="301"/>
    </row>
    <row r="204" spans="10:10" x14ac:dyDescent="0.2">
      <c r="J204" s="301"/>
    </row>
    <row r="205" spans="10:10" x14ac:dyDescent="0.2">
      <c r="J205" s="301"/>
    </row>
    <row r="206" spans="10:10" x14ac:dyDescent="0.2">
      <c r="J206" s="301"/>
    </row>
    <row r="207" spans="10:10" x14ac:dyDescent="0.2">
      <c r="J207" s="301"/>
    </row>
    <row r="208" spans="10:10" x14ac:dyDescent="0.2">
      <c r="J208" s="301"/>
    </row>
    <row r="209" spans="10:10" x14ac:dyDescent="0.2">
      <c r="J209" s="301"/>
    </row>
    <row r="210" spans="10:10" x14ac:dyDescent="0.2">
      <c r="J210" s="301"/>
    </row>
    <row r="211" spans="10:10" x14ac:dyDescent="0.2">
      <c r="J211" s="301"/>
    </row>
    <row r="212" spans="10:10" x14ac:dyDescent="0.2">
      <c r="J212" s="301"/>
    </row>
    <row r="213" spans="10:10" x14ac:dyDescent="0.2">
      <c r="J213" s="301"/>
    </row>
    <row r="214" spans="10:10" x14ac:dyDescent="0.2">
      <c r="J214" s="301"/>
    </row>
    <row r="215" spans="10:10" x14ac:dyDescent="0.2">
      <c r="J215" s="301"/>
    </row>
    <row r="216" spans="10:10" x14ac:dyDescent="0.2">
      <c r="J216" s="301"/>
    </row>
    <row r="217" spans="10:10" x14ac:dyDescent="0.2">
      <c r="J217" s="301"/>
    </row>
    <row r="218" spans="10:10" x14ac:dyDescent="0.2">
      <c r="J218" s="301"/>
    </row>
    <row r="219" spans="10:10" x14ac:dyDescent="0.2">
      <c r="J219" s="301"/>
    </row>
    <row r="220" spans="10:10" x14ac:dyDescent="0.2">
      <c r="J220" s="301"/>
    </row>
    <row r="221" spans="10:10" x14ac:dyDescent="0.2">
      <c r="J221" s="301"/>
    </row>
    <row r="222" spans="10:10" x14ac:dyDescent="0.2">
      <c r="J222" s="301"/>
    </row>
    <row r="223" spans="10:10" x14ac:dyDescent="0.2">
      <c r="J223" s="301"/>
    </row>
    <row r="224" spans="10:10" x14ac:dyDescent="0.2">
      <c r="J224" s="301"/>
    </row>
    <row r="225" spans="10:10" x14ac:dyDescent="0.2">
      <c r="J225" s="301"/>
    </row>
    <row r="226" spans="10:10" x14ac:dyDescent="0.2">
      <c r="J226" s="301"/>
    </row>
    <row r="227" spans="10:10" x14ac:dyDescent="0.2">
      <c r="J227" s="301"/>
    </row>
    <row r="228" spans="10:10" x14ac:dyDescent="0.2">
      <c r="J228" s="301"/>
    </row>
    <row r="229" spans="10:10" x14ac:dyDescent="0.2">
      <c r="J229" s="301"/>
    </row>
    <row r="230" spans="10:10" x14ac:dyDescent="0.2">
      <c r="J230" s="301"/>
    </row>
    <row r="231" spans="10:10" x14ac:dyDescent="0.2">
      <c r="J231" s="301"/>
    </row>
    <row r="232" spans="10:10" x14ac:dyDescent="0.2">
      <c r="J232" s="301"/>
    </row>
    <row r="233" spans="10:10" x14ac:dyDescent="0.2">
      <c r="J233" s="301"/>
    </row>
    <row r="234" spans="10:10" x14ac:dyDescent="0.2">
      <c r="J234" s="301"/>
    </row>
    <row r="235" spans="10:10" x14ac:dyDescent="0.2">
      <c r="J235" s="301"/>
    </row>
    <row r="236" spans="10:10" x14ac:dyDescent="0.2">
      <c r="J236" s="301"/>
    </row>
    <row r="237" spans="10:10" x14ac:dyDescent="0.2">
      <c r="J237" s="301"/>
    </row>
    <row r="238" spans="10:10" x14ac:dyDescent="0.2">
      <c r="J238" s="301"/>
    </row>
    <row r="239" spans="10:10" x14ac:dyDescent="0.2">
      <c r="J239" s="301"/>
    </row>
    <row r="240" spans="10:10" x14ac:dyDescent="0.2">
      <c r="J240" s="301"/>
    </row>
    <row r="241" spans="10:10" x14ac:dyDescent="0.2">
      <c r="J241" s="301"/>
    </row>
    <row r="242" spans="10:10" x14ac:dyDescent="0.2">
      <c r="J242" s="301"/>
    </row>
    <row r="243" spans="10:10" x14ac:dyDescent="0.2">
      <c r="J243" s="301"/>
    </row>
    <row r="244" spans="10:10" x14ac:dyDescent="0.2">
      <c r="J244" s="301"/>
    </row>
    <row r="245" spans="10:10" x14ac:dyDescent="0.2">
      <c r="J245" s="301"/>
    </row>
    <row r="246" spans="10:10" x14ac:dyDescent="0.2">
      <c r="J246" s="301"/>
    </row>
    <row r="247" spans="10:10" x14ac:dyDescent="0.2">
      <c r="J247" s="301"/>
    </row>
    <row r="248" spans="10:10" x14ac:dyDescent="0.2">
      <c r="J248" s="301"/>
    </row>
    <row r="249" spans="10:10" x14ac:dyDescent="0.2">
      <c r="J249" s="301"/>
    </row>
    <row r="250" spans="10:10" x14ac:dyDescent="0.2">
      <c r="J250" s="301"/>
    </row>
    <row r="251" spans="10:10" x14ac:dyDescent="0.2">
      <c r="J251" s="301"/>
    </row>
    <row r="252" spans="10:10" x14ac:dyDescent="0.2">
      <c r="J252" s="301"/>
    </row>
    <row r="253" spans="10:10" x14ac:dyDescent="0.2">
      <c r="J253" s="301"/>
    </row>
    <row r="254" spans="10:10" x14ac:dyDescent="0.2">
      <c r="J254" s="301"/>
    </row>
    <row r="255" spans="10:10" x14ac:dyDescent="0.2">
      <c r="J255" s="301"/>
    </row>
    <row r="256" spans="10:10" x14ac:dyDescent="0.2">
      <c r="J256" s="301"/>
    </row>
    <row r="257" spans="10:10" x14ac:dyDescent="0.2">
      <c r="J257" s="301"/>
    </row>
    <row r="258" spans="10:10" x14ac:dyDescent="0.2">
      <c r="J258" s="301"/>
    </row>
    <row r="259" spans="10:10" x14ac:dyDescent="0.2">
      <c r="J259" s="301"/>
    </row>
    <row r="260" spans="10:10" x14ac:dyDescent="0.2">
      <c r="J260" s="301"/>
    </row>
    <row r="261" spans="10:10" x14ac:dyDescent="0.2">
      <c r="J261" s="301"/>
    </row>
    <row r="262" spans="10:10" x14ac:dyDescent="0.2">
      <c r="J262" s="301"/>
    </row>
    <row r="263" spans="10:10" x14ac:dyDescent="0.2">
      <c r="J263" s="301"/>
    </row>
    <row r="264" spans="10:10" x14ac:dyDescent="0.2">
      <c r="J264" s="301"/>
    </row>
    <row r="265" spans="10:10" x14ac:dyDescent="0.2">
      <c r="J265" s="301"/>
    </row>
    <row r="266" spans="10:10" x14ac:dyDescent="0.2">
      <c r="J266" s="301"/>
    </row>
    <row r="267" spans="10:10" x14ac:dyDescent="0.2">
      <c r="J267" s="301"/>
    </row>
    <row r="268" spans="10:10" x14ac:dyDescent="0.2">
      <c r="J268" s="301"/>
    </row>
    <row r="269" spans="10:10" x14ac:dyDescent="0.2">
      <c r="J269" s="301"/>
    </row>
    <row r="270" spans="10:10" x14ac:dyDescent="0.2">
      <c r="J270" s="301"/>
    </row>
    <row r="271" spans="10:10" x14ac:dyDescent="0.2">
      <c r="J271" s="301"/>
    </row>
    <row r="272" spans="10:10" x14ac:dyDescent="0.2">
      <c r="J272" s="301"/>
    </row>
    <row r="273" spans="10:10" x14ac:dyDescent="0.2">
      <c r="J273" s="301"/>
    </row>
    <row r="274" spans="10:10" x14ac:dyDescent="0.2">
      <c r="J274" s="301"/>
    </row>
    <row r="275" spans="10:10" x14ac:dyDescent="0.2">
      <c r="J275" s="301"/>
    </row>
    <row r="276" spans="10:10" x14ac:dyDescent="0.2">
      <c r="J276" s="301"/>
    </row>
    <row r="277" spans="10:10" x14ac:dyDescent="0.2">
      <c r="J277" s="301"/>
    </row>
    <row r="278" spans="10:10" x14ac:dyDescent="0.2">
      <c r="J278" s="301"/>
    </row>
    <row r="279" spans="10:10" x14ac:dyDescent="0.2">
      <c r="J279" s="301"/>
    </row>
    <row r="280" spans="10:10" x14ac:dyDescent="0.2">
      <c r="J280" s="301"/>
    </row>
    <row r="281" spans="10:10" x14ac:dyDescent="0.2">
      <c r="J281" s="301"/>
    </row>
    <row r="282" spans="10:10" x14ac:dyDescent="0.2">
      <c r="J282" s="301"/>
    </row>
    <row r="283" spans="10:10" x14ac:dyDescent="0.2">
      <c r="J283" s="301"/>
    </row>
    <row r="284" spans="10:10" x14ac:dyDescent="0.2">
      <c r="J284" s="301"/>
    </row>
    <row r="285" spans="10:10" x14ac:dyDescent="0.2">
      <c r="J285" s="301"/>
    </row>
    <row r="286" spans="10:10" x14ac:dyDescent="0.2">
      <c r="J286" s="301"/>
    </row>
    <row r="287" spans="10:10" x14ac:dyDescent="0.2">
      <c r="J287" s="301"/>
    </row>
    <row r="288" spans="10:10" x14ac:dyDescent="0.2">
      <c r="J288" s="301"/>
    </row>
    <row r="289" spans="10:10" x14ac:dyDescent="0.2">
      <c r="J289" s="301"/>
    </row>
    <row r="290" spans="10:10" x14ac:dyDescent="0.2">
      <c r="J290" s="301"/>
    </row>
    <row r="291" spans="10:10" x14ac:dyDescent="0.2">
      <c r="J291" s="301"/>
    </row>
    <row r="292" spans="10:10" x14ac:dyDescent="0.2">
      <c r="J292" s="301"/>
    </row>
    <row r="293" spans="10:10" x14ac:dyDescent="0.2">
      <c r="J293" s="301"/>
    </row>
    <row r="294" spans="10:10" x14ac:dyDescent="0.2">
      <c r="J294" s="301"/>
    </row>
    <row r="295" spans="10:10" x14ac:dyDescent="0.2">
      <c r="J295" s="301"/>
    </row>
    <row r="296" spans="10:10" x14ac:dyDescent="0.2">
      <c r="J296" s="301"/>
    </row>
    <row r="297" spans="10:10" x14ac:dyDescent="0.2">
      <c r="J297" s="301"/>
    </row>
    <row r="298" spans="10:10" x14ac:dyDescent="0.2">
      <c r="J298" s="301"/>
    </row>
    <row r="299" spans="10:10" x14ac:dyDescent="0.2">
      <c r="J299" s="301"/>
    </row>
    <row r="300" spans="10:10" x14ac:dyDescent="0.2">
      <c r="J300" s="301"/>
    </row>
    <row r="301" spans="10:10" x14ac:dyDescent="0.2">
      <c r="J301" s="301"/>
    </row>
    <row r="302" spans="10:10" x14ac:dyDescent="0.2">
      <c r="J302" s="301"/>
    </row>
    <row r="303" spans="10:10" x14ac:dyDescent="0.2">
      <c r="J303" s="301"/>
    </row>
    <row r="304" spans="10:10" x14ac:dyDescent="0.2">
      <c r="J304" s="301"/>
    </row>
    <row r="305" spans="10:10" x14ac:dyDescent="0.2">
      <c r="J305" s="301"/>
    </row>
    <row r="306" spans="10:10" x14ac:dyDescent="0.2">
      <c r="J306" s="301"/>
    </row>
    <row r="307" spans="10:10" x14ac:dyDescent="0.2">
      <c r="J307" s="301"/>
    </row>
    <row r="308" spans="10:10" x14ac:dyDescent="0.2">
      <c r="J308" s="301"/>
    </row>
    <row r="309" spans="10:10" x14ac:dyDescent="0.2">
      <c r="J309" s="301"/>
    </row>
    <row r="310" spans="10:10" x14ac:dyDescent="0.2">
      <c r="J310" s="301"/>
    </row>
    <row r="311" spans="10:10" x14ac:dyDescent="0.2">
      <c r="J311" s="301"/>
    </row>
    <row r="312" spans="10:10" x14ac:dyDescent="0.2">
      <c r="J312" s="301"/>
    </row>
    <row r="313" spans="10:10" x14ac:dyDescent="0.2">
      <c r="J313" s="301"/>
    </row>
    <row r="314" spans="10:10" x14ac:dyDescent="0.2">
      <c r="J314" s="301"/>
    </row>
    <row r="315" spans="10:10" x14ac:dyDescent="0.2">
      <c r="J315" s="301"/>
    </row>
    <row r="316" spans="10:10" x14ac:dyDescent="0.2">
      <c r="J316" s="301"/>
    </row>
    <row r="317" spans="10:10" x14ac:dyDescent="0.2">
      <c r="J317" s="301"/>
    </row>
    <row r="318" spans="10:10" x14ac:dyDescent="0.2">
      <c r="J318" s="301"/>
    </row>
    <row r="319" spans="10:10" x14ac:dyDescent="0.2">
      <c r="J319" s="301"/>
    </row>
    <row r="320" spans="10:10" x14ac:dyDescent="0.2">
      <c r="J320" s="301"/>
    </row>
    <row r="321" spans="10:10" x14ac:dyDescent="0.2">
      <c r="J321" s="301"/>
    </row>
    <row r="322" spans="10:10" x14ac:dyDescent="0.2">
      <c r="J322" s="301"/>
    </row>
    <row r="323" spans="10:10" x14ac:dyDescent="0.2">
      <c r="J323" s="301"/>
    </row>
    <row r="324" spans="10:10" x14ac:dyDescent="0.2">
      <c r="J324" s="301"/>
    </row>
    <row r="325" spans="10:10" x14ac:dyDescent="0.2">
      <c r="J325" s="301"/>
    </row>
    <row r="326" spans="10:10" x14ac:dyDescent="0.2">
      <c r="J326" s="301"/>
    </row>
    <row r="327" spans="10:10" x14ac:dyDescent="0.2">
      <c r="J327" s="301"/>
    </row>
    <row r="328" spans="10:10" x14ac:dyDescent="0.2">
      <c r="J328" s="301"/>
    </row>
    <row r="329" spans="10:10" x14ac:dyDescent="0.2">
      <c r="J329" s="301"/>
    </row>
    <row r="330" spans="10:10" x14ac:dyDescent="0.2">
      <c r="J330" s="301"/>
    </row>
    <row r="331" spans="10:10" x14ac:dyDescent="0.2">
      <c r="J331" s="301"/>
    </row>
    <row r="332" spans="10:10" x14ac:dyDescent="0.2">
      <c r="J332" s="301"/>
    </row>
    <row r="333" spans="10:10" x14ac:dyDescent="0.2">
      <c r="J333" s="301"/>
    </row>
    <row r="334" spans="10:10" x14ac:dyDescent="0.2">
      <c r="J334" s="301"/>
    </row>
    <row r="335" spans="10:10" x14ac:dyDescent="0.2">
      <c r="J335" s="301"/>
    </row>
    <row r="336" spans="10:10" x14ac:dyDescent="0.2">
      <c r="J336" s="301"/>
    </row>
    <row r="337" spans="10:10" x14ac:dyDescent="0.2">
      <c r="J337" s="301"/>
    </row>
    <row r="338" spans="10:10" x14ac:dyDescent="0.2">
      <c r="J338" s="301"/>
    </row>
    <row r="339" spans="10:10" x14ac:dyDescent="0.2">
      <c r="J339" s="301"/>
    </row>
    <row r="340" spans="10:10" x14ac:dyDescent="0.2">
      <c r="J340" s="301"/>
    </row>
    <row r="341" spans="10:10" x14ac:dyDescent="0.2">
      <c r="J341" s="301"/>
    </row>
    <row r="342" spans="10:10" x14ac:dyDescent="0.2">
      <c r="J342" s="301"/>
    </row>
    <row r="343" spans="10:10" x14ac:dyDescent="0.2">
      <c r="J343" s="301"/>
    </row>
    <row r="344" spans="10:10" x14ac:dyDescent="0.2">
      <c r="J344" s="301"/>
    </row>
    <row r="345" spans="10:10" x14ac:dyDescent="0.2">
      <c r="J345" s="301"/>
    </row>
    <row r="346" spans="10:10" x14ac:dyDescent="0.2">
      <c r="J346" s="301"/>
    </row>
    <row r="347" spans="10:10" x14ac:dyDescent="0.2">
      <c r="J347" s="301"/>
    </row>
    <row r="348" spans="10:10" x14ac:dyDescent="0.2">
      <c r="J348" s="301"/>
    </row>
    <row r="349" spans="10:10" x14ac:dyDescent="0.2">
      <c r="J349" s="301"/>
    </row>
    <row r="350" spans="10:10" x14ac:dyDescent="0.2">
      <c r="J350" s="301"/>
    </row>
    <row r="351" spans="10:10" x14ac:dyDescent="0.2">
      <c r="J351" s="301"/>
    </row>
    <row r="352" spans="10:10" x14ac:dyDescent="0.2">
      <c r="J352" s="301"/>
    </row>
    <row r="353" spans="10:10" x14ac:dyDescent="0.2">
      <c r="J353" s="301"/>
    </row>
    <row r="354" spans="10:10" x14ac:dyDescent="0.2">
      <c r="J354" s="301"/>
    </row>
    <row r="355" spans="10:10" x14ac:dyDescent="0.2">
      <c r="J355" s="301"/>
    </row>
    <row r="356" spans="10:10" x14ac:dyDescent="0.2">
      <c r="J356" s="301"/>
    </row>
    <row r="357" spans="10:10" x14ac:dyDescent="0.2">
      <c r="J357" s="301"/>
    </row>
    <row r="358" spans="10:10" x14ac:dyDescent="0.2">
      <c r="J358" s="301"/>
    </row>
    <row r="359" spans="10:10" x14ac:dyDescent="0.2">
      <c r="J359" s="301"/>
    </row>
    <row r="360" spans="10:10" x14ac:dyDescent="0.2">
      <c r="J360" s="301"/>
    </row>
    <row r="361" spans="10:10" x14ac:dyDescent="0.2">
      <c r="J361" s="301"/>
    </row>
    <row r="362" spans="10:10" x14ac:dyDescent="0.2">
      <c r="J362" s="301"/>
    </row>
    <row r="363" spans="10:10" x14ac:dyDescent="0.2">
      <c r="J363" s="301"/>
    </row>
    <row r="364" spans="10:10" x14ac:dyDescent="0.2">
      <c r="J364" s="301"/>
    </row>
    <row r="365" spans="10:10" x14ac:dyDescent="0.2">
      <c r="J365" s="301"/>
    </row>
    <row r="366" spans="10:10" x14ac:dyDescent="0.2">
      <c r="J366" s="301"/>
    </row>
    <row r="367" spans="10:10" x14ac:dyDescent="0.2">
      <c r="J367" s="301"/>
    </row>
    <row r="368" spans="10:10" x14ac:dyDescent="0.2">
      <c r="J368" s="301"/>
    </row>
    <row r="369" spans="10:10" x14ac:dyDescent="0.2">
      <c r="J369" s="301"/>
    </row>
    <row r="370" spans="10:10" x14ac:dyDescent="0.2">
      <c r="J370" s="301"/>
    </row>
    <row r="371" spans="10:10" x14ac:dyDescent="0.2">
      <c r="J371" s="301"/>
    </row>
    <row r="372" spans="10:10" x14ac:dyDescent="0.2">
      <c r="J372" s="301"/>
    </row>
    <row r="373" spans="10:10" x14ac:dyDescent="0.2">
      <c r="J373" s="301"/>
    </row>
    <row r="374" spans="10:10" x14ac:dyDescent="0.2">
      <c r="J374" s="301"/>
    </row>
    <row r="375" spans="10:10" x14ac:dyDescent="0.2">
      <c r="J375" s="301"/>
    </row>
    <row r="376" spans="10:10" x14ac:dyDescent="0.2">
      <c r="J376" s="301"/>
    </row>
    <row r="377" spans="10:10" x14ac:dyDescent="0.2">
      <c r="J377" s="301"/>
    </row>
    <row r="378" spans="10:10" x14ac:dyDescent="0.2">
      <c r="J378" s="301"/>
    </row>
    <row r="379" spans="10:10" x14ac:dyDescent="0.2">
      <c r="J379" s="301"/>
    </row>
    <row r="380" spans="10:10" x14ac:dyDescent="0.2">
      <c r="J380" s="301"/>
    </row>
    <row r="381" spans="10:10" x14ac:dyDescent="0.2">
      <c r="J381" s="301"/>
    </row>
    <row r="382" spans="10:10" x14ac:dyDescent="0.2">
      <c r="J382" s="301"/>
    </row>
    <row r="383" spans="10:10" x14ac:dyDescent="0.2">
      <c r="J383" s="301"/>
    </row>
    <row r="384" spans="10:10" x14ac:dyDescent="0.2">
      <c r="J384" s="301"/>
    </row>
    <row r="385" spans="10:10" x14ac:dyDescent="0.2">
      <c r="J385" s="301"/>
    </row>
    <row r="386" spans="10:10" x14ac:dyDescent="0.2">
      <c r="J386" s="301"/>
    </row>
    <row r="387" spans="10:10" x14ac:dyDescent="0.2">
      <c r="J387" s="301"/>
    </row>
    <row r="388" spans="10:10" x14ac:dyDescent="0.2">
      <c r="J388" s="301"/>
    </row>
    <row r="389" spans="10:10" x14ac:dyDescent="0.2">
      <c r="J389" s="301"/>
    </row>
    <row r="390" spans="10:10" x14ac:dyDescent="0.2">
      <c r="J390" s="301"/>
    </row>
    <row r="391" spans="10:10" x14ac:dyDescent="0.2">
      <c r="J391" s="301"/>
    </row>
    <row r="392" spans="10:10" x14ac:dyDescent="0.2">
      <c r="J392" s="301"/>
    </row>
    <row r="393" spans="10:10" x14ac:dyDescent="0.2">
      <c r="J393" s="301"/>
    </row>
    <row r="394" spans="10:10" x14ac:dyDescent="0.2">
      <c r="J394" s="301"/>
    </row>
    <row r="395" spans="10:10" x14ac:dyDescent="0.2">
      <c r="J395" s="301"/>
    </row>
    <row r="396" spans="10:10" x14ac:dyDescent="0.2">
      <c r="J396" s="301"/>
    </row>
    <row r="397" spans="10:10" x14ac:dyDescent="0.2">
      <c r="J397" s="301"/>
    </row>
    <row r="398" spans="10:10" x14ac:dyDescent="0.2">
      <c r="J398" s="301"/>
    </row>
    <row r="399" spans="10:10" x14ac:dyDescent="0.2">
      <c r="J399" s="301"/>
    </row>
    <row r="400" spans="10:10" x14ac:dyDescent="0.2">
      <c r="J400" s="301"/>
    </row>
    <row r="401" spans="10:10" x14ac:dyDescent="0.2">
      <c r="J401" s="301"/>
    </row>
    <row r="402" spans="10:10" x14ac:dyDescent="0.2">
      <c r="J402" s="301"/>
    </row>
    <row r="403" spans="10:10" x14ac:dyDescent="0.2">
      <c r="J403" s="301"/>
    </row>
    <row r="404" spans="10:10" x14ac:dyDescent="0.2">
      <c r="J404" s="301"/>
    </row>
    <row r="405" spans="10:10" x14ac:dyDescent="0.2">
      <c r="J405" s="301"/>
    </row>
    <row r="406" spans="10:10" x14ac:dyDescent="0.2">
      <c r="J406" s="301"/>
    </row>
    <row r="407" spans="10:10" x14ac:dyDescent="0.2">
      <c r="J407" s="301"/>
    </row>
    <row r="408" spans="10:10" x14ac:dyDescent="0.2">
      <c r="J408" s="301"/>
    </row>
    <row r="409" spans="10:10" x14ac:dyDescent="0.2">
      <c r="J409" s="301"/>
    </row>
    <row r="410" spans="10:10" x14ac:dyDescent="0.2">
      <c r="J410" s="301"/>
    </row>
    <row r="411" spans="10:10" x14ac:dyDescent="0.2">
      <c r="J411" s="301"/>
    </row>
    <row r="412" spans="10:10" x14ac:dyDescent="0.2">
      <c r="J412" s="301"/>
    </row>
    <row r="413" spans="10:10" x14ac:dyDescent="0.2">
      <c r="J413" s="301"/>
    </row>
    <row r="414" spans="10:10" x14ac:dyDescent="0.2">
      <c r="J414" s="301"/>
    </row>
    <row r="415" spans="10:10" x14ac:dyDescent="0.2">
      <c r="J415" s="301"/>
    </row>
    <row r="416" spans="10:10" x14ac:dyDescent="0.2">
      <c r="J416" s="301"/>
    </row>
    <row r="417" spans="10:10" x14ac:dyDescent="0.2">
      <c r="J417" s="301"/>
    </row>
    <row r="418" spans="10:10" x14ac:dyDescent="0.2">
      <c r="J418" s="301"/>
    </row>
    <row r="419" spans="10:10" x14ac:dyDescent="0.2">
      <c r="J419" s="301"/>
    </row>
    <row r="420" spans="10:10" x14ac:dyDescent="0.2">
      <c r="J420" s="301"/>
    </row>
    <row r="421" spans="10:10" x14ac:dyDescent="0.2">
      <c r="J421" s="301"/>
    </row>
    <row r="422" spans="10:10" x14ac:dyDescent="0.2">
      <c r="J422" s="301"/>
    </row>
    <row r="423" spans="10:10" x14ac:dyDescent="0.2">
      <c r="J423" s="301"/>
    </row>
    <row r="424" spans="10:10" x14ac:dyDescent="0.2">
      <c r="J424" s="301"/>
    </row>
    <row r="425" spans="10:10" x14ac:dyDescent="0.2">
      <c r="J425" s="301"/>
    </row>
    <row r="426" spans="10:10" x14ac:dyDescent="0.2">
      <c r="J426" s="301"/>
    </row>
    <row r="427" spans="10:10" x14ac:dyDescent="0.2">
      <c r="J427" s="301"/>
    </row>
    <row r="428" spans="10:10" x14ac:dyDescent="0.2">
      <c r="J428" s="301"/>
    </row>
    <row r="429" spans="10:10" x14ac:dyDescent="0.2">
      <c r="J429" s="301"/>
    </row>
    <row r="430" spans="10:10" x14ac:dyDescent="0.2">
      <c r="J430" s="301"/>
    </row>
    <row r="431" spans="10:10" x14ac:dyDescent="0.2">
      <c r="J431" s="301"/>
    </row>
    <row r="432" spans="10:10" x14ac:dyDescent="0.2">
      <c r="J432" s="301"/>
    </row>
    <row r="433" spans="10:10" x14ac:dyDescent="0.2">
      <c r="J433" s="301"/>
    </row>
    <row r="434" spans="10:10" x14ac:dyDescent="0.2">
      <c r="J434" s="301"/>
    </row>
    <row r="435" spans="10:10" x14ac:dyDescent="0.2">
      <c r="J435" s="301"/>
    </row>
    <row r="436" spans="10:10" x14ac:dyDescent="0.2">
      <c r="J436" s="301"/>
    </row>
    <row r="437" spans="10:10" x14ac:dyDescent="0.2">
      <c r="J437" s="301"/>
    </row>
    <row r="438" spans="10:10" x14ac:dyDescent="0.2">
      <c r="J438" s="301"/>
    </row>
    <row r="439" spans="10:10" x14ac:dyDescent="0.2">
      <c r="J439" s="301"/>
    </row>
    <row r="440" spans="10:10" x14ac:dyDescent="0.2">
      <c r="J440" s="301"/>
    </row>
    <row r="441" spans="10:10" x14ac:dyDescent="0.2">
      <c r="J441" s="301"/>
    </row>
    <row r="442" spans="10:10" x14ac:dyDescent="0.2">
      <c r="J442" s="301"/>
    </row>
    <row r="443" spans="10:10" x14ac:dyDescent="0.2">
      <c r="J443" s="301"/>
    </row>
    <row r="444" spans="10:10" x14ac:dyDescent="0.2">
      <c r="J444" s="301"/>
    </row>
    <row r="445" spans="10:10" x14ac:dyDescent="0.2">
      <c r="J445" s="301"/>
    </row>
    <row r="446" spans="10:10" x14ac:dyDescent="0.2">
      <c r="J446" s="301"/>
    </row>
    <row r="447" spans="10:10" x14ac:dyDescent="0.2">
      <c r="J447" s="301"/>
    </row>
    <row r="448" spans="10:10" x14ac:dyDescent="0.2">
      <c r="J448" s="301"/>
    </row>
    <row r="449" spans="10:10" x14ac:dyDescent="0.2">
      <c r="J449" s="301"/>
    </row>
    <row r="450" spans="10:10" x14ac:dyDescent="0.2">
      <c r="J450" s="301"/>
    </row>
    <row r="451" spans="10:10" x14ac:dyDescent="0.2">
      <c r="J451" s="301"/>
    </row>
    <row r="452" spans="10:10" x14ac:dyDescent="0.2">
      <c r="J452" s="301"/>
    </row>
    <row r="453" spans="10:10" x14ac:dyDescent="0.2">
      <c r="J453" s="301"/>
    </row>
    <row r="454" spans="10:10" x14ac:dyDescent="0.2">
      <c r="J454" s="301"/>
    </row>
    <row r="455" spans="10:10" x14ac:dyDescent="0.2">
      <c r="J455" s="301"/>
    </row>
    <row r="456" spans="10:10" x14ac:dyDescent="0.2">
      <c r="J456" s="301"/>
    </row>
    <row r="457" spans="10:10" x14ac:dyDescent="0.2">
      <c r="J457" s="301"/>
    </row>
    <row r="458" spans="10:10" x14ac:dyDescent="0.2">
      <c r="J458" s="301"/>
    </row>
    <row r="459" spans="10:10" x14ac:dyDescent="0.2">
      <c r="J459" s="301"/>
    </row>
    <row r="460" spans="10:10" x14ac:dyDescent="0.2">
      <c r="J460" s="301"/>
    </row>
    <row r="461" spans="10:10" x14ac:dyDescent="0.2">
      <c r="J461" s="301"/>
    </row>
    <row r="462" spans="10:10" x14ac:dyDescent="0.2">
      <c r="J462" s="301"/>
    </row>
    <row r="463" spans="10:10" x14ac:dyDescent="0.2">
      <c r="J463" s="301"/>
    </row>
    <row r="464" spans="10:10" x14ac:dyDescent="0.2">
      <c r="J464" s="301"/>
    </row>
    <row r="465" spans="10:10" x14ac:dyDescent="0.2">
      <c r="J465" s="301"/>
    </row>
    <row r="466" spans="10:10" x14ac:dyDescent="0.2">
      <c r="J466" s="301"/>
    </row>
    <row r="467" spans="10:10" x14ac:dyDescent="0.2">
      <c r="J467" s="301"/>
    </row>
    <row r="468" spans="10:10" x14ac:dyDescent="0.2">
      <c r="J468" s="301"/>
    </row>
    <row r="469" spans="10:10" x14ac:dyDescent="0.2">
      <c r="J469" s="301"/>
    </row>
    <row r="470" spans="10:10" x14ac:dyDescent="0.2">
      <c r="J470" s="301"/>
    </row>
    <row r="471" spans="10:10" x14ac:dyDescent="0.2">
      <c r="J471" s="301"/>
    </row>
    <row r="472" spans="10:10" x14ac:dyDescent="0.2">
      <c r="J472" s="301"/>
    </row>
    <row r="473" spans="10:10" x14ac:dyDescent="0.2">
      <c r="J473" s="301"/>
    </row>
    <row r="474" spans="10:10" x14ac:dyDescent="0.2">
      <c r="J474" s="301"/>
    </row>
    <row r="475" spans="10:10" x14ac:dyDescent="0.2">
      <c r="J475" s="301"/>
    </row>
    <row r="476" spans="10:10" x14ac:dyDescent="0.2">
      <c r="J476" s="301"/>
    </row>
    <row r="477" spans="10:10" x14ac:dyDescent="0.2">
      <c r="J477" s="301"/>
    </row>
    <row r="478" spans="10:10" x14ac:dyDescent="0.2">
      <c r="J478" s="301"/>
    </row>
    <row r="479" spans="10:10" x14ac:dyDescent="0.2">
      <c r="J479" s="301"/>
    </row>
    <row r="480" spans="10:10" x14ac:dyDescent="0.2">
      <c r="J480" s="301"/>
    </row>
    <row r="481" spans="10:10" x14ac:dyDescent="0.2">
      <c r="J481" s="301"/>
    </row>
    <row r="482" spans="10:10" x14ac:dyDescent="0.2">
      <c r="J482" s="301"/>
    </row>
    <row r="483" spans="10:10" x14ac:dyDescent="0.2">
      <c r="J483" s="301"/>
    </row>
    <row r="484" spans="10:10" x14ac:dyDescent="0.2">
      <c r="J484" s="301"/>
    </row>
    <row r="485" spans="10:10" x14ac:dyDescent="0.2">
      <c r="J485" s="301"/>
    </row>
    <row r="486" spans="10:10" x14ac:dyDescent="0.2">
      <c r="J486" s="301"/>
    </row>
    <row r="487" spans="10:10" x14ac:dyDescent="0.2">
      <c r="J487" s="301"/>
    </row>
    <row r="488" spans="10:10" x14ac:dyDescent="0.2">
      <c r="J488" s="301"/>
    </row>
    <row r="489" spans="10:10" x14ac:dyDescent="0.2">
      <c r="J489" s="301"/>
    </row>
    <row r="490" spans="10:10" x14ac:dyDescent="0.2">
      <c r="J490" s="301"/>
    </row>
    <row r="491" spans="10:10" x14ac:dyDescent="0.2">
      <c r="J491" s="301"/>
    </row>
    <row r="492" spans="10:10" x14ac:dyDescent="0.2">
      <c r="J492" s="301"/>
    </row>
    <row r="493" spans="10:10" x14ac:dyDescent="0.2">
      <c r="J493" s="301"/>
    </row>
    <row r="494" spans="10:10" x14ac:dyDescent="0.2">
      <c r="J494" s="301"/>
    </row>
    <row r="495" spans="10:10" x14ac:dyDescent="0.2">
      <c r="J495" s="301"/>
    </row>
    <row r="496" spans="10:10" x14ac:dyDescent="0.2">
      <c r="J496" s="301"/>
    </row>
    <row r="497" spans="10:10" x14ac:dyDescent="0.2">
      <c r="J497" s="301"/>
    </row>
    <row r="498" spans="10:10" x14ac:dyDescent="0.2">
      <c r="J498" s="301"/>
    </row>
    <row r="499" spans="10:10" x14ac:dyDescent="0.2">
      <c r="J499" s="301"/>
    </row>
    <row r="500" spans="10:10" x14ac:dyDescent="0.2">
      <c r="J500" s="301"/>
    </row>
    <row r="501" spans="10:10" x14ac:dyDescent="0.2">
      <c r="J501" s="301"/>
    </row>
    <row r="502" spans="10:10" x14ac:dyDescent="0.2">
      <c r="J502" s="301"/>
    </row>
    <row r="503" spans="10:10" x14ac:dyDescent="0.2">
      <c r="J503" s="301"/>
    </row>
    <row r="504" spans="10:10" x14ac:dyDescent="0.2">
      <c r="J504" s="301"/>
    </row>
    <row r="505" spans="10:10" x14ac:dyDescent="0.2">
      <c r="J505" s="301"/>
    </row>
    <row r="506" spans="10:10" x14ac:dyDescent="0.2">
      <c r="J506" s="301"/>
    </row>
    <row r="507" spans="10:10" x14ac:dyDescent="0.2">
      <c r="J507" s="301"/>
    </row>
    <row r="508" spans="10:10" x14ac:dyDescent="0.2">
      <c r="J508" s="301"/>
    </row>
    <row r="509" spans="10:10" x14ac:dyDescent="0.2">
      <c r="J509" s="301"/>
    </row>
    <row r="510" spans="10:10" x14ac:dyDescent="0.2">
      <c r="J510" s="301"/>
    </row>
    <row r="511" spans="10:10" x14ac:dyDescent="0.2">
      <c r="J511" s="301"/>
    </row>
    <row r="512" spans="10:10" x14ac:dyDescent="0.2">
      <c r="J512" s="301"/>
    </row>
    <row r="513" spans="10:10" x14ac:dyDescent="0.2">
      <c r="J513" s="301"/>
    </row>
    <row r="514" spans="10:10" x14ac:dyDescent="0.2">
      <c r="J514" s="301"/>
    </row>
    <row r="515" spans="10:10" x14ac:dyDescent="0.2">
      <c r="J515" s="301"/>
    </row>
    <row r="516" spans="10:10" x14ac:dyDescent="0.2">
      <c r="J516" s="301"/>
    </row>
    <row r="517" spans="10:10" x14ac:dyDescent="0.2">
      <c r="J517" s="301"/>
    </row>
    <row r="518" spans="10:10" x14ac:dyDescent="0.2">
      <c r="J518" s="301"/>
    </row>
    <row r="519" spans="10:10" x14ac:dyDescent="0.2">
      <c r="J519" s="301"/>
    </row>
    <row r="520" spans="10:10" x14ac:dyDescent="0.2">
      <c r="J520" s="301"/>
    </row>
    <row r="521" spans="10:10" x14ac:dyDescent="0.2">
      <c r="J521" s="301"/>
    </row>
    <row r="522" spans="10:10" x14ac:dyDescent="0.2">
      <c r="J522" s="301"/>
    </row>
    <row r="523" spans="10:10" x14ac:dyDescent="0.2">
      <c r="J523" s="301"/>
    </row>
    <row r="524" spans="10:10" x14ac:dyDescent="0.2">
      <c r="J524" s="301"/>
    </row>
    <row r="525" spans="10:10" x14ac:dyDescent="0.2">
      <c r="J525" s="301"/>
    </row>
    <row r="526" spans="10:10" x14ac:dyDescent="0.2">
      <c r="J526" s="301"/>
    </row>
    <row r="527" spans="10:10" x14ac:dyDescent="0.2">
      <c r="J527" s="301"/>
    </row>
    <row r="528" spans="10:10" x14ac:dyDescent="0.2">
      <c r="J528" s="301"/>
    </row>
    <row r="529" spans="10:10" x14ac:dyDescent="0.2">
      <c r="J529" s="301"/>
    </row>
    <row r="530" spans="10:10" x14ac:dyDescent="0.2">
      <c r="J530" s="301"/>
    </row>
    <row r="531" spans="10:10" x14ac:dyDescent="0.2">
      <c r="J531" s="301"/>
    </row>
    <row r="532" spans="10:10" x14ac:dyDescent="0.2">
      <c r="J532" s="301"/>
    </row>
    <row r="533" spans="10:10" x14ac:dyDescent="0.2">
      <c r="J533" s="301"/>
    </row>
    <row r="534" spans="10:10" x14ac:dyDescent="0.2">
      <c r="J534" s="301"/>
    </row>
    <row r="535" spans="10:10" x14ac:dyDescent="0.2">
      <c r="J535" s="301"/>
    </row>
    <row r="536" spans="10:10" x14ac:dyDescent="0.2">
      <c r="J536" s="301"/>
    </row>
    <row r="537" spans="10:10" x14ac:dyDescent="0.2">
      <c r="J537" s="301"/>
    </row>
    <row r="538" spans="10:10" x14ac:dyDescent="0.2">
      <c r="J538" s="301"/>
    </row>
    <row r="539" spans="10:10" x14ac:dyDescent="0.2">
      <c r="J539" s="301"/>
    </row>
    <row r="540" spans="10:10" x14ac:dyDescent="0.2">
      <c r="J540" s="301"/>
    </row>
    <row r="541" spans="10:10" x14ac:dyDescent="0.2">
      <c r="J541" s="301"/>
    </row>
    <row r="542" spans="10:10" x14ac:dyDescent="0.2">
      <c r="J542" s="301"/>
    </row>
    <row r="543" spans="10:10" x14ac:dyDescent="0.2">
      <c r="J543" s="301"/>
    </row>
    <row r="544" spans="10:10" x14ac:dyDescent="0.2">
      <c r="J544" s="301"/>
    </row>
    <row r="545" spans="10:10" x14ac:dyDescent="0.2">
      <c r="J545" s="301"/>
    </row>
    <row r="546" spans="10:10" x14ac:dyDescent="0.2">
      <c r="J546" s="301"/>
    </row>
    <row r="547" spans="10:10" x14ac:dyDescent="0.2">
      <c r="J547" s="301"/>
    </row>
    <row r="548" spans="10:10" x14ac:dyDescent="0.2">
      <c r="J548" s="301"/>
    </row>
    <row r="549" spans="10:10" x14ac:dyDescent="0.2">
      <c r="J549" s="301"/>
    </row>
    <row r="550" spans="10:10" x14ac:dyDescent="0.2">
      <c r="J550" s="301"/>
    </row>
    <row r="551" spans="10:10" x14ac:dyDescent="0.2">
      <c r="J551" s="301"/>
    </row>
    <row r="552" spans="10:10" x14ac:dyDescent="0.2">
      <c r="J552" s="301"/>
    </row>
    <row r="553" spans="10:10" x14ac:dyDescent="0.2">
      <c r="J553" s="301"/>
    </row>
    <row r="554" spans="10:10" x14ac:dyDescent="0.2">
      <c r="J554" s="301"/>
    </row>
    <row r="555" spans="10:10" x14ac:dyDescent="0.2">
      <c r="J555" s="301"/>
    </row>
    <row r="556" spans="10:10" x14ac:dyDescent="0.2">
      <c r="J556" s="301"/>
    </row>
    <row r="557" spans="10:10" x14ac:dyDescent="0.2">
      <c r="J557" s="301"/>
    </row>
    <row r="558" spans="10:10" x14ac:dyDescent="0.2">
      <c r="J558" s="301"/>
    </row>
    <row r="559" spans="10:10" x14ac:dyDescent="0.2">
      <c r="J559" s="301"/>
    </row>
    <row r="560" spans="10:10" x14ac:dyDescent="0.2">
      <c r="J560" s="301"/>
    </row>
    <row r="561" spans="10:10" x14ac:dyDescent="0.2">
      <c r="J561" s="301"/>
    </row>
    <row r="562" spans="10:10" x14ac:dyDescent="0.2">
      <c r="J562" s="301"/>
    </row>
    <row r="563" spans="10:10" x14ac:dyDescent="0.2">
      <c r="J563" s="301"/>
    </row>
    <row r="564" spans="10:10" x14ac:dyDescent="0.2">
      <c r="J564" s="301"/>
    </row>
    <row r="565" spans="10:10" x14ac:dyDescent="0.2">
      <c r="J565" s="301"/>
    </row>
    <row r="566" spans="10:10" x14ac:dyDescent="0.2">
      <c r="J566" s="301"/>
    </row>
    <row r="567" spans="10:10" x14ac:dyDescent="0.2">
      <c r="J567" s="301"/>
    </row>
    <row r="568" spans="10:10" x14ac:dyDescent="0.2">
      <c r="J568" s="301"/>
    </row>
    <row r="569" spans="10:10" x14ac:dyDescent="0.2">
      <c r="J569" s="301"/>
    </row>
    <row r="570" spans="10:10" x14ac:dyDescent="0.2">
      <c r="J570" s="301"/>
    </row>
    <row r="571" spans="10:10" x14ac:dyDescent="0.2">
      <c r="J571" s="301"/>
    </row>
    <row r="572" spans="10:10" x14ac:dyDescent="0.2">
      <c r="J572" s="301"/>
    </row>
    <row r="573" spans="10:10" x14ac:dyDescent="0.2">
      <c r="J573" s="301"/>
    </row>
    <row r="574" spans="10:10" x14ac:dyDescent="0.2">
      <c r="J574" s="301"/>
    </row>
    <row r="575" spans="10:10" x14ac:dyDescent="0.2">
      <c r="J575" s="301"/>
    </row>
    <row r="576" spans="10:10" x14ac:dyDescent="0.2">
      <c r="J576" s="301"/>
    </row>
    <row r="577" spans="10:10" x14ac:dyDescent="0.2">
      <c r="J577" s="301"/>
    </row>
    <row r="578" spans="10:10" x14ac:dyDescent="0.2">
      <c r="J578" s="301"/>
    </row>
    <row r="579" spans="10:10" x14ac:dyDescent="0.2">
      <c r="J579" s="301"/>
    </row>
    <row r="580" spans="10:10" x14ac:dyDescent="0.2">
      <c r="J580" s="301"/>
    </row>
    <row r="581" spans="10:10" x14ac:dyDescent="0.2">
      <c r="J581" s="301"/>
    </row>
    <row r="582" spans="10:10" x14ac:dyDescent="0.2">
      <c r="J582" s="301"/>
    </row>
    <row r="583" spans="10:10" x14ac:dyDescent="0.2">
      <c r="J583" s="301"/>
    </row>
    <row r="584" spans="10:10" x14ac:dyDescent="0.2">
      <c r="J584" s="301"/>
    </row>
    <row r="585" spans="10:10" x14ac:dyDescent="0.2">
      <c r="J585" s="301"/>
    </row>
    <row r="586" spans="10:10" x14ac:dyDescent="0.2">
      <c r="J586" s="301"/>
    </row>
    <row r="587" spans="10:10" x14ac:dyDescent="0.2">
      <c r="J587" s="301"/>
    </row>
    <row r="588" spans="10:10" x14ac:dyDescent="0.2">
      <c r="J588" s="301"/>
    </row>
    <row r="589" spans="10:10" x14ac:dyDescent="0.2">
      <c r="J589" s="301"/>
    </row>
    <row r="590" spans="10:10" x14ac:dyDescent="0.2">
      <c r="J590" s="301"/>
    </row>
    <row r="591" spans="10:10" x14ac:dyDescent="0.2">
      <c r="J591" s="301"/>
    </row>
    <row r="592" spans="10:10" x14ac:dyDescent="0.2">
      <c r="J592" s="301"/>
    </row>
    <row r="593" spans="10:10" x14ac:dyDescent="0.2">
      <c r="J593" s="301"/>
    </row>
    <row r="594" spans="10:10" x14ac:dyDescent="0.2">
      <c r="J594" s="301"/>
    </row>
    <row r="595" spans="10:10" x14ac:dyDescent="0.2">
      <c r="J595" s="301"/>
    </row>
    <row r="596" spans="10:10" x14ac:dyDescent="0.2">
      <c r="J596" s="301"/>
    </row>
    <row r="597" spans="10:10" x14ac:dyDescent="0.2">
      <c r="J597" s="301"/>
    </row>
    <row r="598" spans="10:10" x14ac:dyDescent="0.2">
      <c r="J598" s="301"/>
    </row>
    <row r="599" spans="10:10" x14ac:dyDescent="0.2">
      <c r="J599" s="301"/>
    </row>
    <row r="600" spans="10:10" x14ac:dyDescent="0.2">
      <c r="J600" s="301"/>
    </row>
    <row r="601" spans="10:10" x14ac:dyDescent="0.2">
      <c r="J601" s="301"/>
    </row>
    <row r="602" spans="10:10" x14ac:dyDescent="0.2">
      <c r="J602" s="301"/>
    </row>
    <row r="603" spans="10:10" x14ac:dyDescent="0.2">
      <c r="J603" s="301"/>
    </row>
    <row r="604" spans="10:10" x14ac:dyDescent="0.2">
      <c r="J604" s="301"/>
    </row>
    <row r="605" spans="10:10" x14ac:dyDescent="0.2">
      <c r="J605" s="301"/>
    </row>
    <row r="606" spans="10:10" x14ac:dyDescent="0.2">
      <c r="J606" s="301"/>
    </row>
    <row r="607" spans="10:10" x14ac:dyDescent="0.2">
      <c r="J607" s="301"/>
    </row>
    <row r="608" spans="10:10" x14ac:dyDescent="0.2">
      <c r="J608" s="301"/>
    </row>
    <row r="609" spans="10:10" x14ac:dyDescent="0.2">
      <c r="J609" s="301"/>
    </row>
    <row r="610" spans="10:10" x14ac:dyDescent="0.2">
      <c r="J610" s="301"/>
    </row>
    <row r="611" spans="10:10" x14ac:dyDescent="0.2">
      <c r="J611" s="301"/>
    </row>
    <row r="612" spans="10:10" x14ac:dyDescent="0.2">
      <c r="J612" s="301"/>
    </row>
    <row r="613" spans="10:10" x14ac:dyDescent="0.2">
      <c r="J613" s="301"/>
    </row>
    <row r="614" spans="10:10" x14ac:dyDescent="0.2">
      <c r="J614" s="301"/>
    </row>
    <row r="615" spans="10:10" x14ac:dyDescent="0.2">
      <c r="J615" s="301"/>
    </row>
    <row r="616" spans="10:10" x14ac:dyDescent="0.2">
      <c r="J616" s="301"/>
    </row>
    <row r="617" spans="10:10" x14ac:dyDescent="0.2">
      <c r="J617" s="301"/>
    </row>
    <row r="618" spans="10:10" x14ac:dyDescent="0.2">
      <c r="J618" s="301"/>
    </row>
    <row r="619" spans="10:10" x14ac:dyDescent="0.2">
      <c r="J619" s="301"/>
    </row>
    <row r="620" spans="10:10" x14ac:dyDescent="0.2">
      <c r="J620" s="301"/>
    </row>
    <row r="621" spans="10:10" x14ac:dyDescent="0.2">
      <c r="J621" s="301"/>
    </row>
    <row r="622" spans="10:10" x14ac:dyDescent="0.2">
      <c r="J622" s="301"/>
    </row>
    <row r="623" spans="10:10" x14ac:dyDescent="0.2">
      <c r="J623" s="301"/>
    </row>
    <row r="624" spans="10:10" x14ac:dyDescent="0.2">
      <c r="J624" s="301"/>
    </row>
    <row r="625" spans="10:10" x14ac:dyDescent="0.2">
      <c r="J625" s="301"/>
    </row>
    <row r="626" spans="10:10" x14ac:dyDescent="0.2">
      <c r="J626" s="301"/>
    </row>
    <row r="627" spans="10:10" x14ac:dyDescent="0.2">
      <c r="J627" s="301"/>
    </row>
    <row r="628" spans="10:10" x14ac:dyDescent="0.2">
      <c r="J628" s="301"/>
    </row>
    <row r="629" spans="10:10" x14ac:dyDescent="0.2">
      <c r="J629" s="301"/>
    </row>
    <row r="630" spans="10:10" x14ac:dyDescent="0.2">
      <c r="J630" s="301"/>
    </row>
    <row r="631" spans="10:10" x14ac:dyDescent="0.2">
      <c r="J631" s="301"/>
    </row>
    <row r="632" spans="10:10" x14ac:dyDescent="0.2">
      <c r="J632" s="301"/>
    </row>
    <row r="633" spans="10:10" x14ac:dyDescent="0.2">
      <c r="J633" s="301"/>
    </row>
    <row r="634" spans="10:10" x14ac:dyDescent="0.2">
      <c r="J634" s="301"/>
    </row>
    <row r="635" spans="10:10" x14ac:dyDescent="0.2">
      <c r="J635" s="301"/>
    </row>
    <row r="636" spans="10:10" x14ac:dyDescent="0.2">
      <c r="J636" s="301"/>
    </row>
    <row r="637" spans="10:10" x14ac:dyDescent="0.2">
      <c r="J637" s="301"/>
    </row>
    <row r="638" spans="10:10" x14ac:dyDescent="0.2">
      <c r="J638" s="301"/>
    </row>
    <row r="639" spans="10:10" x14ac:dyDescent="0.2">
      <c r="J639" s="301"/>
    </row>
    <row r="640" spans="10:10" x14ac:dyDescent="0.2">
      <c r="J640" s="301"/>
    </row>
    <row r="641" spans="10:10" x14ac:dyDescent="0.2">
      <c r="J641" s="301"/>
    </row>
    <row r="642" spans="10:10" x14ac:dyDescent="0.2">
      <c r="J642" s="301"/>
    </row>
    <row r="643" spans="10:10" x14ac:dyDescent="0.2">
      <c r="J643" s="301"/>
    </row>
    <row r="644" spans="10:10" x14ac:dyDescent="0.2">
      <c r="J644" s="301"/>
    </row>
    <row r="645" spans="10:10" x14ac:dyDescent="0.2">
      <c r="J645" s="301"/>
    </row>
    <row r="646" spans="10:10" x14ac:dyDescent="0.2">
      <c r="J646" s="301"/>
    </row>
    <row r="647" spans="10:10" x14ac:dyDescent="0.2">
      <c r="J647" s="301"/>
    </row>
    <row r="648" spans="10:10" x14ac:dyDescent="0.2">
      <c r="J648" s="301"/>
    </row>
    <row r="649" spans="10:10" x14ac:dyDescent="0.2">
      <c r="J649" s="301"/>
    </row>
    <row r="650" spans="10:10" x14ac:dyDescent="0.2">
      <c r="J650" s="301"/>
    </row>
    <row r="651" spans="10:10" x14ac:dyDescent="0.2">
      <c r="J651" s="301"/>
    </row>
    <row r="652" spans="10:10" x14ac:dyDescent="0.2">
      <c r="J652" s="301"/>
    </row>
    <row r="653" spans="10:10" x14ac:dyDescent="0.2">
      <c r="J653" s="301"/>
    </row>
    <row r="654" spans="10:10" x14ac:dyDescent="0.2">
      <c r="J654" s="301"/>
    </row>
    <row r="655" spans="10:10" x14ac:dyDescent="0.2">
      <c r="J655" s="301"/>
    </row>
    <row r="656" spans="10:10" x14ac:dyDescent="0.2">
      <c r="J656" s="301"/>
    </row>
    <row r="657" spans="10:10" x14ac:dyDescent="0.2">
      <c r="J657" s="301"/>
    </row>
    <row r="658" spans="10:10" x14ac:dyDescent="0.2">
      <c r="J658" s="301"/>
    </row>
    <row r="659" spans="10:10" x14ac:dyDescent="0.2">
      <c r="J659" s="301"/>
    </row>
    <row r="660" spans="10:10" x14ac:dyDescent="0.2">
      <c r="J660" s="301"/>
    </row>
    <row r="661" spans="10:10" x14ac:dyDescent="0.2">
      <c r="J661" s="301"/>
    </row>
    <row r="662" spans="10:10" x14ac:dyDescent="0.2">
      <c r="J662" s="301"/>
    </row>
    <row r="663" spans="10:10" x14ac:dyDescent="0.2">
      <c r="J663" s="301"/>
    </row>
    <row r="664" spans="10:10" x14ac:dyDescent="0.2">
      <c r="J664" s="301"/>
    </row>
    <row r="665" spans="10:10" x14ac:dyDescent="0.2">
      <c r="J665" s="301"/>
    </row>
    <row r="666" spans="10:10" x14ac:dyDescent="0.2">
      <c r="J666" s="301"/>
    </row>
    <row r="667" spans="10:10" x14ac:dyDescent="0.2">
      <c r="J667" s="301"/>
    </row>
    <row r="668" spans="10:10" x14ac:dyDescent="0.2">
      <c r="J668" s="301"/>
    </row>
    <row r="669" spans="10:10" x14ac:dyDescent="0.2">
      <c r="J669" s="301"/>
    </row>
    <row r="670" spans="10:10" x14ac:dyDescent="0.2">
      <c r="J670" s="301"/>
    </row>
    <row r="671" spans="10:10" x14ac:dyDescent="0.2">
      <c r="J671" s="301"/>
    </row>
    <row r="672" spans="10:10" x14ac:dyDescent="0.2">
      <c r="J672" s="301"/>
    </row>
    <row r="673" spans="10:10" x14ac:dyDescent="0.2">
      <c r="J673" s="301"/>
    </row>
    <row r="674" spans="10:10" x14ac:dyDescent="0.2">
      <c r="J674" s="301"/>
    </row>
    <row r="675" spans="10:10" x14ac:dyDescent="0.2">
      <c r="J675" s="301"/>
    </row>
    <row r="676" spans="10:10" x14ac:dyDescent="0.2">
      <c r="J676" s="301"/>
    </row>
    <row r="677" spans="10:10" x14ac:dyDescent="0.2">
      <c r="J677" s="301"/>
    </row>
    <row r="678" spans="10:10" x14ac:dyDescent="0.2">
      <c r="J678" s="301"/>
    </row>
    <row r="679" spans="10:10" x14ac:dyDescent="0.2">
      <c r="J679" s="301"/>
    </row>
    <row r="680" spans="10:10" x14ac:dyDescent="0.2">
      <c r="J680" s="301"/>
    </row>
    <row r="681" spans="10:10" x14ac:dyDescent="0.2">
      <c r="J681" s="301"/>
    </row>
    <row r="682" spans="10:10" x14ac:dyDescent="0.2">
      <c r="J682" s="301"/>
    </row>
    <row r="683" spans="10:10" x14ac:dyDescent="0.2">
      <c r="J683" s="301"/>
    </row>
    <row r="684" spans="10:10" x14ac:dyDescent="0.2">
      <c r="J684" s="301"/>
    </row>
    <row r="685" spans="10:10" x14ac:dyDescent="0.2">
      <c r="J685" s="301"/>
    </row>
    <row r="686" spans="10:10" x14ac:dyDescent="0.2">
      <c r="J686" s="301"/>
    </row>
    <row r="687" spans="10:10" x14ac:dyDescent="0.2">
      <c r="J687" s="301"/>
    </row>
    <row r="688" spans="10:10" x14ac:dyDescent="0.2">
      <c r="J688" s="301"/>
    </row>
    <row r="689" spans="10:10" x14ac:dyDescent="0.2">
      <c r="J689" s="301"/>
    </row>
    <row r="690" spans="10:10" x14ac:dyDescent="0.2">
      <c r="J690" s="301"/>
    </row>
    <row r="691" spans="10:10" x14ac:dyDescent="0.2">
      <c r="J691" s="301"/>
    </row>
    <row r="692" spans="10:10" x14ac:dyDescent="0.2">
      <c r="J692" s="301"/>
    </row>
    <row r="693" spans="10:10" x14ac:dyDescent="0.2">
      <c r="J693" s="301"/>
    </row>
    <row r="694" spans="10:10" x14ac:dyDescent="0.2">
      <c r="J694" s="301"/>
    </row>
    <row r="695" spans="10:10" x14ac:dyDescent="0.2">
      <c r="J695" s="301"/>
    </row>
    <row r="696" spans="10:10" x14ac:dyDescent="0.2">
      <c r="J696" s="301"/>
    </row>
    <row r="697" spans="10:10" x14ac:dyDescent="0.2">
      <c r="J697" s="301"/>
    </row>
    <row r="698" spans="10:10" x14ac:dyDescent="0.2">
      <c r="J698" s="301"/>
    </row>
  </sheetData>
  <mergeCells count="56">
    <mergeCell ref="J50:J51"/>
    <mergeCell ref="J33:J34"/>
    <mergeCell ref="J98:J99"/>
    <mergeCell ref="B98:B99"/>
    <mergeCell ref="B104:B105"/>
    <mergeCell ref="I104:I105"/>
    <mergeCell ref="J104:J105"/>
    <mergeCell ref="B50:B51"/>
    <mergeCell ref="J56:J57"/>
    <mergeCell ref="I56:I57"/>
    <mergeCell ref="B65:B66"/>
    <mergeCell ref="I65:I66"/>
    <mergeCell ref="J65:J66"/>
    <mergeCell ref="I50:I51"/>
    <mergeCell ref="D93:E93"/>
    <mergeCell ref="G93:I93"/>
    <mergeCell ref="D28:E28"/>
    <mergeCell ref="B12:B13"/>
    <mergeCell ref="J45:J46"/>
    <mergeCell ref="I45:I46"/>
    <mergeCell ref="B45:B46"/>
    <mergeCell ref="B23:B24"/>
    <mergeCell ref="H26:I26"/>
    <mergeCell ref="G27:I27"/>
    <mergeCell ref="B33:B34"/>
    <mergeCell ref="I33:I34"/>
    <mergeCell ref="B7:B8"/>
    <mergeCell ref="I7:I8"/>
    <mergeCell ref="D27:E27"/>
    <mergeCell ref="B17:B18"/>
    <mergeCell ref="I17:I18"/>
    <mergeCell ref="J7:J8"/>
    <mergeCell ref="J23:J24"/>
    <mergeCell ref="I23:I24"/>
    <mergeCell ref="H28:I28"/>
    <mergeCell ref="I12:I13"/>
    <mergeCell ref="J12:J13"/>
    <mergeCell ref="J17:J18"/>
    <mergeCell ref="H116:I116"/>
    <mergeCell ref="H114:I114"/>
    <mergeCell ref="D116:E116"/>
    <mergeCell ref="D94:E94"/>
    <mergeCell ref="I98:I99"/>
    <mergeCell ref="G115:I115"/>
    <mergeCell ref="D115:E115"/>
    <mergeCell ref="H94:I94"/>
    <mergeCell ref="J109:J110"/>
    <mergeCell ref="I109:I110"/>
    <mergeCell ref="B109:B110"/>
    <mergeCell ref="B56:B57"/>
    <mergeCell ref="H92:I92"/>
    <mergeCell ref="G61:I61"/>
    <mergeCell ref="D62:E62"/>
    <mergeCell ref="H62:I62"/>
    <mergeCell ref="H60:I60"/>
    <mergeCell ref="D61:E61"/>
  </mergeCells>
  <phoneticPr fontId="8" type="noConversion"/>
  <conditionalFormatting sqref="J67:J97 J9 J100:J101 J35:J36 J47:J49 J58:J64 J40:J44 J20:J22 J52:J55 J14 J1:J6 J25:J32 J112:J65411">
    <cfRule type="cellIs" dxfId="23" priority="6" stopIfTrue="1" operator="lessThan">
      <formula>1</formula>
    </cfRule>
  </conditionalFormatting>
  <conditionalFormatting sqref="J37:J39">
    <cfRule type="cellIs" dxfId="22" priority="5" stopIfTrue="1" operator="lessThan">
      <formula>1</formula>
    </cfRule>
  </conditionalFormatting>
  <conditionalFormatting sqref="J15:J16">
    <cfRule type="cellIs" dxfId="21" priority="4" stopIfTrue="1" operator="lessThan">
      <formula>1</formula>
    </cfRule>
  </conditionalFormatting>
  <conditionalFormatting sqref="J10:J11">
    <cfRule type="cellIs" dxfId="20" priority="3" stopIfTrue="1" operator="lessThan">
      <formula>1</formula>
    </cfRule>
  </conditionalFormatting>
  <conditionalFormatting sqref="J102:J103 J106">
    <cfRule type="cellIs" dxfId="19" priority="1" stopIfTrue="1" operator="lessThan">
      <formula>1</formula>
    </cfRule>
  </conditionalFormatting>
  <conditionalFormatting sqref="J107:J108 J111">
    <cfRule type="cellIs" dxfId="18" priority="2" stopIfTrue="1" operator="lessThan">
      <formula>1</formula>
    </cfRule>
  </conditionalFormatting>
  <printOptions horizontalCentered="1"/>
  <pageMargins left="0.27" right="0.4" top="1.27" bottom="0.43" header="0.39" footer="0.23"/>
  <pageSetup scale="98" firstPageNumber="69" fitToHeight="0" orientation="landscape" useFirstPageNumber="1" horizontalDpi="4294967292" verticalDpi="300" r:id="rId1"/>
  <headerFooter alignWithMargins="0">
    <oddHeader>&amp;LSchool__________________________ Site # ________
Charge to Account: ______________________________&amp;RPrincipal's Signature __________________________
Date __________________________
&amp;"Arial,Bold"
2007-2008</oddHeader>
    <oddFooter xml:space="preserve">&amp;C&amp;"Arial,Bold"Science: Biological &amp;&amp; Life Sciences
&amp;P
</oddFooter>
  </headerFooter>
  <rowBreaks count="1" manualBreakCount="1">
    <brk id="95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U473"/>
  <sheetViews>
    <sheetView showGridLines="0" showZeros="0" topLeftCell="B232" zoomScale="83" zoomScaleNormal="83" workbookViewId="0">
      <selection activeCell="O191" sqref="O191"/>
    </sheetView>
  </sheetViews>
  <sheetFormatPr defaultRowHeight="12.75" x14ac:dyDescent="0.2"/>
  <cols>
    <col min="1" max="1" width="0.5703125" hidden="1" customWidth="1"/>
    <col min="2" max="2" width="8" style="47" customWidth="1"/>
    <col min="3" max="3" width="12.42578125" style="47" bestFit="1" customWidth="1"/>
    <col min="4" max="4" width="52.28515625" style="450" customWidth="1"/>
    <col min="5" max="5" width="17.28515625" style="429" customWidth="1"/>
    <col min="7" max="7" width="6.5703125" customWidth="1"/>
    <col min="8" max="8" width="6.85546875" customWidth="1"/>
    <col min="9" max="9" width="8.85546875" style="460" customWidth="1"/>
    <col min="10" max="10" width="12.28515625" style="301" customWidth="1"/>
  </cols>
  <sheetData>
    <row r="1" spans="1:227" x14ac:dyDescent="0.2">
      <c r="B1" s="1" t="s">
        <v>0</v>
      </c>
      <c r="C1" s="654" t="s">
        <v>722</v>
      </c>
      <c r="D1" s="30"/>
      <c r="E1" s="3"/>
      <c r="F1" s="2" t="s">
        <v>2156</v>
      </c>
      <c r="G1" s="3" t="s">
        <v>1324</v>
      </c>
      <c r="H1" s="2" t="s">
        <v>1325</v>
      </c>
      <c r="I1" s="452" t="s">
        <v>1326</v>
      </c>
      <c r="J1" s="483" t="s">
        <v>1327</v>
      </c>
    </row>
    <row r="2" spans="1:227" x14ac:dyDescent="0.2">
      <c r="B2" s="8" t="s">
        <v>1890</v>
      </c>
      <c r="C2" s="655" t="s">
        <v>723</v>
      </c>
      <c r="D2" s="48" t="s">
        <v>540</v>
      </c>
      <c r="E2" s="933" t="s">
        <v>534</v>
      </c>
      <c r="F2" s="9" t="s">
        <v>2157</v>
      </c>
      <c r="G2" s="10" t="s">
        <v>535</v>
      </c>
      <c r="H2" s="9" t="s">
        <v>536</v>
      </c>
      <c r="I2" s="430" t="s">
        <v>537</v>
      </c>
      <c r="J2" s="484" t="s">
        <v>537</v>
      </c>
    </row>
    <row r="3" spans="1:227" ht="11.25" customHeight="1" x14ac:dyDescent="0.2">
      <c r="B3" s="13"/>
      <c r="C3" s="618" t="s">
        <v>724</v>
      </c>
      <c r="D3" s="49"/>
      <c r="E3" s="15"/>
      <c r="F3" s="16"/>
      <c r="G3" s="15"/>
      <c r="H3" s="16"/>
      <c r="I3" s="453"/>
      <c r="J3" s="518"/>
    </row>
    <row r="4" spans="1:227" ht="13.5" customHeight="1" x14ac:dyDescent="0.2">
      <c r="A4" s="19"/>
      <c r="B4" s="8"/>
      <c r="C4" s="655" t="s">
        <v>725</v>
      </c>
      <c r="D4" s="90" t="s">
        <v>1536</v>
      </c>
      <c r="E4" s="933"/>
      <c r="F4" s="9"/>
      <c r="G4" s="10"/>
      <c r="H4" s="9"/>
      <c r="I4" s="430"/>
      <c r="J4" s="501"/>
    </row>
    <row r="5" spans="1:227" ht="16.5" customHeight="1" x14ac:dyDescent="0.2">
      <c r="A5" s="167"/>
      <c r="B5" s="181"/>
      <c r="C5" s="541"/>
      <c r="D5" s="182" t="s">
        <v>1537</v>
      </c>
      <c r="E5" s="135"/>
      <c r="F5" s="146"/>
      <c r="G5" s="135"/>
      <c r="H5" s="146"/>
      <c r="I5" s="454"/>
      <c r="J5" s="519"/>
    </row>
    <row r="6" spans="1:227" s="260" customFormat="1" ht="13.5" customHeight="1" x14ac:dyDescent="0.2">
      <c r="A6" s="168"/>
      <c r="B6" s="556" t="s">
        <v>1874</v>
      </c>
      <c r="C6" s="542"/>
      <c r="D6" s="557"/>
      <c r="E6" s="135"/>
      <c r="F6" s="146"/>
      <c r="G6" s="135"/>
      <c r="H6" s="146"/>
      <c r="I6" s="454"/>
      <c r="J6" s="52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</row>
    <row r="7" spans="1:227" s="260" customFormat="1" x14ac:dyDescent="0.2">
      <c r="A7" s="167"/>
      <c r="B7" s="1042"/>
      <c r="C7" s="541"/>
      <c r="D7" s="184" t="s">
        <v>40</v>
      </c>
      <c r="E7" s="135"/>
      <c r="F7" s="146"/>
      <c r="G7" s="135"/>
      <c r="H7" s="146"/>
      <c r="I7" s="1049">
        <v>67.98</v>
      </c>
      <c r="J7" s="1053" t="str">
        <f>IF(B7&gt;=1,SUM(B7*I7),"")</f>
        <v/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</row>
    <row r="8" spans="1:227" x14ac:dyDescent="0.2">
      <c r="A8" s="168"/>
      <c r="B8" s="1052"/>
      <c r="C8" s="540" t="s">
        <v>956</v>
      </c>
      <c r="D8" s="231" t="s">
        <v>1036</v>
      </c>
      <c r="E8" s="72" t="s">
        <v>41</v>
      </c>
      <c r="F8" s="71">
        <v>2005</v>
      </c>
      <c r="G8" s="72" t="s">
        <v>669</v>
      </c>
      <c r="H8" s="71">
        <v>2014</v>
      </c>
      <c r="I8" s="1050"/>
      <c r="J8" s="1054" t="str">
        <f>IF(B8&gt;=1,SUM(B8*I8),"")</f>
        <v/>
      </c>
    </row>
    <row r="9" spans="1:227" ht="14.25" customHeight="1" x14ac:dyDescent="0.2">
      <c r="A9" s="167"/>
      <c r="B9" s="149"/>
      <c r="C9" s="543" t="s">
        <v>957</v>
      </c>
      <c r="D9" s="100" t="s">
        <v>1284</v>
      </c>
      <c r="E9" s="73" t="s">
        <v>42</v>
      </c>
      <c r="F9" s="70">
        <v>2005</v>
      </c>
      <c r="G9" s="73" t="s">
        <v>669</v>
      </c>
      <c r="H9" s="70">
        <v>2014</v>
      </c>
      <c r="I9" s="259">
        <v>89.49</v>
      </c>
      <c r="J9" s="521" t="str">
        <f>IF(B9&gt;=1,SUM(B9*I9),"")</f>
        <v/>
      </c>
    </row>
    <row r="10" spans="1:227" x14ac:dyDescent="0.2">
      <c r="A10" s="168"/>
      <c r="B10" s="149"/>
      <c r="C10" s="543"/>
      <c r="D10" s="208" t="s">
        <v>1719</v>
      </c>
      <c r="E10" s="73" t="s">
        <v>43</v>
      </c>
      <c r="F10" s="70">
        <v>2005</v>
      </c>
      <c r="G10" s="73" t="s">
        <v>669</v>
      </c>
      <c r="H10" s="70">
        <v>2014</v>
      </c>
      <c r="I10" s="259">
        <v>189</v>
      </c>
      <c r="J10" s="521" t="str">
        <f>IF(B10&gt;=1,SUM(B10*I10),"")</f>
        <v/>
      </c>
    </row>
    <row r="11" spans="1:227" x14ac:dyDescent="0.2">
      <c r="A11" s="168"/>
      <c r="B11" s="149"/>
      <c r="C11" s="543"/>
      <c r="D11" s="469" t="s">
        <v>1720</v>
      </c>
      <c r="E11" s="73"/>
      <c r="F11" s="70">
        <v>2005</v>
      </c>
      <c r="G11" s="73" t="s">
        <v>669</v>
      </c>
      <c r="H11" s="70">
        <v>2014</v>
      </c>
      <c r="I11" s="259"/>
      <c r="J11" s="502"/>
    </row>
    <row r="12" spans="1:227" x14ac:dyDescent="0.2">
      <c r="A12" s="168"/>
      <c r="B12" s="149"/>
      <c r="C12" s="543"/>
      <c r="D12" s="469" t="s">
        <v>1721</v>
      </c>
      <c r="E12" s="73"/>
      <c r="F12" s="70">
        <v>2005</v>
      </c>
      <c r="G12" s="73" t="s">
        <v>669</v>
      </c>
      <c r="H12" s="70">
        <v>2014</v>
      </c>
      <c r="I12" s="259"/>
      <c r="J12" s="502"/>
    </row>
    <row r="13" spans="1:227" x14ac:dyDescent="0.2">
      <c r="A13" s="168"/>
      <c r="B13" s="149"/>
      <c r="C13" s="543"/>
      <c r="D13" s="469" t="s">
        <v>1722</v>
      </c>
      <c r="E13" s="73"/>
      <c r="F13" s="70">
        <v>2005</v>
      </c>
      <c r="G13" s="73" t="s">
        <v>669</v>
      </c>
      <c r="H13" s="70">
        <v>2014</v>
      </c>
      <c r="I13" s="259"/>
      <c r="J13" s="502"/>
    </row>
    <row r="14" spans="1:227" x14ac:dyDescent="0.2">
      <c r="A14" s="168"/>
      <c r="B14" s="149"/>
      <c r="C14" s="543"/>
      <c r="D14" s="469" t="s">
        <v>1723</v>
      </c>
      <c r="E14" s="73"/>
      <c r="F14" s="70">
        <v>2005</v>
      </c>
      <c r="G14" s="73" t="s">
        <v>669</v>
      </c>
      <c r="H14" s="70">
        <v>2014</v>
      </c>
      <c r="I14" s="259"/>
      <c r="J14" s="502"/>
    </row>
    <row r="15" spans="1:227" x14ac:dyDescent="0.2">
      <c r="A15" s="168"/>
      <c r="B15" s="149"/>
      <c r="C15" s="543"/>
      <c r="D15" s="469" t="s">
        <v>1724</v>
      </c>
      <c r="E15" s="73"/>
      <c r="F15" s="70">
        <v>2005</v>
      </c>
      <c r="G15" s="73" t="s">
        <v>669</v>
      </c>
      <c r="H15" s="70">
        <v>2014</v>
      </c>
      <c r="I15" s="259"/>
      <c r="J15" s="502"/>
    </row>
    <row r="16" spans="1:227" x14ac:dyDescent="0.2">
      <c r="A16" s="168"/>
      <c r="B16" s="149"/>
      <c r="C16" s="543"/>
      <c r="D16" s="469" t="s">
        <v>1725</v>
      </c>
      <c r="E16" s="73"/>
      <c r="F16" s="70">
        <v>2005</v>
      </c>
      <c r="G16" s="73" t="s">
        <v>669</v>
      </c>
      <c r="H16" s="70">
        <v>2014</v>
      </c>
      <c r="I16" s="259"/>
      <c r="J16" s="502"/>
    </row>
    <row r="17" spans="1:10" x14ac:dyDescent="0.2">
      <c r="A17" s="168"/>
      <c r="B17" s="149"/>
      <c r="C17" s="543"/>
      <c r="D17" s="469" t="s">
        <v>708</v>
      </c>
      <c r="E17" s="73"/>
      <c r="F17" s="70">
        <v>2005</v>
      </c>
      <c r="G17" s="73" t="s">
        <v>669</v>
      </c>
      <c r="H17" s="70">
        <v>2014</v>
      </c>
      <c r="I17" s="259"/>
      <c r="J17" s="502"/>
    </row>
    <row r="18" spans="1:10" x14ac:dyDescent="0.2">
      <c r="A18" s="168"/>
      <c r="B18" s="149"/>
      <c r="C18" s="543"/>
      <c r="D18" s="469" t="s">
        <v>709</v>
      </c>
      <c r="E18" s="73"/>
      <c r="F18" s="70">
        <v>2005</v>
      </c>
      <c r="G18" s="73" t="s">
        <v>669</v>
      </c>
      <c r="H18" s="70">
        <v>2014</v>
      </c>
      <c r="I18" s="259"/>
      <c r="J18" s="502"/>
    </row>
    <row r="19" spans="1:10" x14ac:dyDescent="0.2">
      <c r="A19" s="168"/>
      <c r="B19" s="149"/>
      <c r="C19" s="543"/>
      <c r="D19" s="469" t="s">
        <v>710</v>
      </c>
      <c r="E19" s="73"/>
      <c r="F19" s="70">
        <v>2005</v>
      </c>
      <c r="G19" s="73" t="s">
        <v>669</v>
      </c>
      <c r="H19" s="70">
        <v>2014</v>
      </c>
      <c r="I19" s="259"/>
      <c r="J19" s="502"/>
    </row>
    <row r="20" spans="1:10" x14ac:dyDescent="0.2">
      <c r="A20" s="168"/>
      <c r="B20" s="149"/>
      <c r="C20" s="543"/>
      <c r="D20" s="469" t="s">
        <v>711</v>
      </c>
      <c r="E20" s="73"/>
      <c r="F20" s="70">
        <v>2005</v>
      </c>
      <c r="G20" s="73" t="s">
        <v>669</v>
      </c>
      <c r="H20" s="70">
        <v>2014</v>
      </c>
      <c r="I20" s="259"/>
      <c r="J20" s="502"/>
    </row>
    <row r="21" spans="1:10" ht="13.5" customHeight="1" x14ac:dyDescent="0.2">
      <c r="A21" s="168"/>
      <c r="B21" s="149"/>
      <c r="C21" s="543"/>
      <c r="D21" s="100" t="s">
        <v>2341</v>
      </c>
      <c r="E21" s="73" t="s">
        <v>55</v>
      </c>
      <c r="F21" s="70">
        <v>2005</v>
      </c>
      <c r="G21" s="73" t="s">
        <v>669</v>
      </c>
      <c r="H21" s="70">
        <v>2014</v>
      </c>
      <c r="I21" s="259">
        <v>48</v>
      </c>
      <c r="J21" s="521" t="str">
        <f t="shared" ref="J21:J26" si="0">IF(B21&gt;=1,SUM(B21*I21),"")</f>
        <v/>
      </c>
    </row>
    <row r="22" spans="1:10" ht="13.5" customHeight="1" x14ac:dyDescent="0.2">
      <c r="A22" s="168"/>
      <c r="B22" s="149"/>
      <c r="C22" s="543"/>
      <c r="D22" s="100" t="s">
        <v>1560</v>
      </c>
      <c r="E22" s="73" t="s">
        <v>712</v>
      </c>
      <c r="F22" s="70">
        <v>2005</v>
      </c>
      <c r="G22" s="73" t="s">
        <v>669</v>
      </c>
      <c r="H22" s="70">
        <v>2014</v>
      </c>
      <c r="I22" s="259">
        <v>24.99</v>
      </c>
      <c r="J22" s="521" t="str">
        <f t="shared" si="0"/>
        <v/>
      </c>
    </row>
    <row r="23" spans="1:10" ht="13.5" customHeight="1" x14ac:dyDescent="0.2">
      <c r="A23" s="168"/>
      <c r="B23" s="149"/>
      <c r="C23" s="543"/>
      <c r="D23" s="100" t="s">
        <v>53</v>
      </c>
      <c r="E23" s="73" t="s">
        <v>50</v>
      </c>
      <c r="F23" s="70">
        <v>2005</v>
      </c>
      <c r="G23" s="73" t="s">
        <v>669</v>
      </c>
      <c r="H23" s="70">
        <v>2014</v>
      </c>
      <c r="I23" s="259">
        <v>129.99</v>
      </c>
      <c r="J23" s="521" t="str">
        <f t="shared" si="0"/>
        <v/>
      </c>
    </row>
    <row r="24" spans="1:10" ht="13.5" customHeight="1" x14ac:dyDescent="0.2">
      <c r="A24" s="168"/>
      <c r="B24" s="149"/>
      <c r="C24" s="543"/>
      <c r="D24" s="100" t="s">
        <v>713</v>
      </c>
      <c r="E24" s="73" t="s">
        <v>714</v>
      </c>
      <c r="F24" s="70">
        <v>2005</v>
      </c>
      <c r="G24" s="73" t="s">
        <v>669</v>
      </c>
      <c r="H24" s="70">
        <v>2014</v>
      </c>
      <c r="I24" s="259">
        <v>199.98</v>
      </c>
      <c r="J24" s="521" t="str">
        <f t="shared" si="0"/>
        <v/>
      </c>
    </row>
    <row r="25" spans="1:10" x14ac:dyDescent="0.2">
      <c r="A25" s="168"/>
      <c r="B25" s="149"/>
      <c r="C25" s="543" t="s">
        <v>958</v>
      </c>
      <c r="D25" s="100" t="s">
        <v>44</v>
      </c>
      <c r="E25" s="73" t="s">
        <v>45</v>
      </c>
      <c r="F25" s="70">
        <v>2005</v>
      </c>
      <c r="G25" s="73" t="s">
        <v>669</v>
      </c>
      <c r="H25" s="70">
        <v>2014</v>
      </c>
      <c r="I25" s="259">
        <v>189</v>
      </c>
      <c r="J25" s="521" t="str">
        <f t="shared" si="0"/>
        <v/>
      </c>
    </row>
    <row r="26" spans="1:10" x14ac:dyDescent="0.2">
      <c r="A26" s="168"/>
      <c r="B26" s="149"/>
      <c r="C26" s="543" t="s">
        <v>959</v>
      </c>
      <c r="D26" s="74" t="s">
        <v>46</v>
      </c>
      <c r="E26" s="73" t="s">
        <v>47</v>
      </c>
      <c r="F26" s="70">
        <v>2005</v>
      </c>
      <c r="G26" s="73" t="s">
        <v>669</v>
      </c>
      <c r="H26" s="70">
        <v>2014</v>
      </c>
      <c r="I26" s="259">
        <v>85.98</v>
      </c>
      <c r="J26" s="521" t="str">
        <f t="shared" si="0"/>
        <v/>
      </c>
    </row>
    <row r="27" spans="1:10" ht="13.5" customHeight="1" x14ac:dyDescent="0.2">
      <c r="A27" s="168"/>
      <c r="B27" s="149"/>
      <c r="C27" s="543"/>
      <c r="D27" s="100" t="s">
        <v>48</v>
      </c>
      <c r="E27" s="73" t="s">
        <v>49</v>
      </c>
      <c r="F27" s="70">
        <v>2005</v>
      </c>
      <c r="G27" s="73" t="s">
        <v>669</v>
      </c>
      <c r="H27" s="70">
        <v>2014</v>
      </c>
      <c r="I27" s="259">
        <v>99</v>
      </c>
      <c r="J27" s="521" t="str">
        <f t="shared" ref="J27:J33" si="1">IF(B27&gt;=1,SUM(B27*I27),"")</f>
        <v/>
      </c>
    </row>
    <row r="28" spans="1:10" ht="13.5" customHeight="1" x14ac:dyDescent="0.2">
      <c r="A28" s="168"/>
      <c r="B28" s="149"/>
      <c r="C28" s="543"/>
      <c r="D28" s="100" t="s">
        <v>51</v>
      </c>
      <c r="E28" s="73" t="s">
        <v>52</v>
      </c>
      <c r="F28" s="70">
        <v>2005</v>
      </c>
      <c r="G28" s="73" t="s">
        <v>669</v>
      </c>
      <c r="H28" s="70">
        <v>2014</v>
      </c>
      <c r="I28" s="259">
        <v>49.98</v>
      </c>
      <c r="J28" s="521" t="str">
        <f t="shared" si="1"/>
        <v/>
      </c>
    </row>
    <row r="29" spans="1:10" ht="13.5" customHeight="1" x14ac:dyDescent="0.2">
      <c r="A29" s="168"/>
      <c r="B29" s="149"/>
      <c r="C29" s="543"/>
      <c r="D29" s="100" t="s">
        <v>715</v>
      </c>
      <c r="E29" s="73" t="s">
        <v>54</v>
      </c>
      <c r="F29" s="70">
        <v>2005</v>
      </c>
      <c r="G29" s="73" t="s">
        <v>669</v>
      </c>
      <c r="H29" s="70">
        <v>2014</v>
      </c>
      <c r="I29" s="259">
        <v>29.97</v>
      </c>
      <c r="J29" s="521" t="str">
        <f t="shared" si="1"/>
        <v/>
      </c>
    </row>
    <row r="30" spans="1:10" x14ac:dyDescent="0.2">
      <c r="B30" s="236"/>
      <c r="C30" s="566" t="s">
        <v>960</v>
      </c>
      <c r="D30" s="100" t="s">
        <v>580</v>
      </c>
      <c r="E30" s="73" t="s">
        <v>56</v>
      </c>
      <c r="F30" s="70">
        <v>2005</v>
      </c>
      <c r="G30" s="73" t="s">
        <v>669</v>
      </c>
      <c r="H30" s="70">
        <v>2014</v>
      </c>
      <c r="I30" s="455">
        <v>13.98</v>
      </c>
      <c r="J30" s="521" t="str">
        <f t="shared" si="1"/>
        <v/>
      </c>
    </row>
    <row r="31" spans="1:10" x14ac:dyDescent="0.2">
      <c r="B31" s="236"/>
      <c r="C31" s="566"/>
      <c r="D31" s="100" t="s">
        <v>57</v>
      </c>
      <c r="E31" s="73" t="s">
        <v>58</v>
      </c>
      <c r="F31" s="70">
        <v>2005</v>
      </c>
      <c r="G31" s="73" t="s">
        <v>669</v>
      </c>
      <c r="H31" s="70">
        <v>2014</v>
      </c>
      <c r="I31" s="455">
        <v>13.98</v>
      </c>
      <c r="J31" s="521" t="str">
        <f t="shared" si="1"/>
        <v/>
      </c>
    </row>
    <row r="32" spans="1:10" x14ac:dyDescent="0.2">
      <c r="B32" s="236"/>
      <c r="C32" s="566"/>
      <c r="D32" s="100" t="s">
        <v>59</v>
      </c>
      <c r="E32" s="73" t="s">
        <v>60</v>
      </c>
      <c r="F32" s="70">
        <v>2005</v>
      </c>
      <c r="G32" s="73" t="s">
        <v>669</v>
      </c>
      <c r="H32" s="70">
        <v>2014</v>
      </c>
      <c r="I32" s="455">
        <v>13.98</v>
      </c>
      <c r="J32" s="521" t="str">
        <f t="shared" si="1"/>
        <v/>
      </c>
    </row>
    <row r="33" spans="1:227" ht="13.5" customHeight="1" x14ac:dyDescent="0.2">
      <c r="A33" s="168"/>
      <c r="B33" s="149"/>
      <c r="C33" s="543"/>
      <c r="D33" s="100" t="s">
        <v>1625</v>
      </c>
      <c r="E33" s="73" t="s">
        <v>1626</v>
      </c>
      <c r="F33" s="70">
        <v>2005</v>
      </c>
      <c r="G33" s="73" t="s">
        <v>669</v>
      </c>
      <c r="H33" s="70">
        <v>2014</v>
      </c>
      <c r="I33" s="259">
        <v>15.99</v>
      </c>
      <c r="J33" s="521" t="str">
        <f t="shared" si="1"/>
        <v/>
      </c>
    </row>
    <row r="34" spans="1:227" ht="17.25" customHeight="1" x14ac:dyDescent="0.2">
      <c r="A34" s="19"/>
      <c r="B34" s="108"/>
      <c r="C34" s="108"/>
      <c r="D34" s="466"/>
      <c r="E34" s="42"/>
      <c r="F34" s="108"/>
      <c r="G34" s="108"/>
      <c r="H34" s="976" t="s">
        <v>2158</v>
      </c>
      <c r="I34" s="976"/>
      <c r="J34" s="234">
        <f>SUM(J8:J33)</f>
        <v>0</v>
      </c>
    </row>
    <row r="35" spans="1:227" ht="15.75" customHeight="1" x14ac:dyDescent="0.2">
      <c r="A35" s="19"/>
      <c r="B35" s="40"/>
      <c r="C35" s="40"/>
      <c r="D35" s="1051"/>
      <c r="E35" s="1051"/>
      <c r="F35" s="7"/>
      <c r="G35" s="978" t="s">
        <v>355</v>
      </c>
      <c r="H35" s="978"/>
      <c r="I35" s="978"/>
      <c r="J35" s="478">
        <f>J34*0.1975</f>
        <v>0</v>
      </c>
    </row>
    <row r="36" spans="1:227" ht="15" customHeight="1" x14ac:dyDescent="0.2">
      <c r="A36" s="19"/>
      <c r="B36" s="40"/>
      <c r="C36" s="40"/>
      <c r="D36" s="1020"/>
      <c r="E36" s="1020"/>
      <c r="F36" s="7"/>
      <c r="G36" s="42"/>
      <c r="H36" s="979" t="s">
        <v>2320</v>
      </c>
      <c r="I36" s="979"/>
      <c r="J36" s="235">
        <f>J34+J35</f>
        <v>0</v>
      </c>
    </row>
    <row r="37" spans="1:227" ht="16.5" customHeight="1" x14ac:dyDescent="0.2">
      <c r="A37" s="167"/>
      <c r="B37" s="181"/>
      <c r="C37" s="541"/>
      <c r="D37" s="182" t="s">
        <v>3356</v>
      </c>
      <c r="E37" s="135"/>
      <c r="F37" s="146"/>
      <c r="G37" s="135"/>
      <c r="H37" s="146"/>
      <c r="I37" s="454"/>
      <c r="J37" s="519"/>
    </row>
    <row r="38" spans="1:227" s="260" customFormat="1" ht="13.5" customHeight="1" x14ac:dyDescent="0.2">
      <c r="A38" s="168"/>
      <c r="B38" s="556" t="s">
        <v>3357</v>
      </c>
      <c r="C38" s="542"/>
      <c r="D38" s="557"/>
      <c r="E38" s="135"/>
      <c r="F38" s="146"/>
      <c r="G38" s="135"/>
      <c r="H38" s="146"/>
      <c r="I38" s="454"/>
      <c r="J38" s="520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s="260" customFormat="1" x14ac:dyDescent="0.2">
      <c r="A39" s="167"/>
      <c r="B39" s="181"/>
      <c r="C39" s="541"/>
      <c r="D39" s="184" t="s">
        <v>3376</v>
      </c>
      <c r="E39" s="135"/>
      <c r="F39" s="146"/>
      <c r="G39" s="135"/>
      <c r="H39" s="146"/>
      <c r="I39" s="454"/>
      <c r="J39" s="51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x14ac:dyDescent="0.2">
      <c r="A40" s="168"/>
      <c r="B40" s="181"/>
      <c r="C40" s="541"/>
      <c r="D40" s="231" t="s">
        <v>1036</v>
      </c>
      <c r="E40" s="72" t="s">
        <v>3358</v>
      </c>
      <c r="F40" s="71">
        <v>2019</v>
      </c>
      <c r="G40" s="72" t="s">
        <v>669</v>
      </c>
      <c r="H40" s="71">
        <v>2020</v>
      </c>
      <c r="I40" s="179">
        <v>151</v>
      </c>
      <c r="J40" s="514" t="str">
        <f>IF(B40&gt;=1,SUM(B40*I40),"")</f>
        <v/>
      </c>
    </row>
    <row r="41" spans="1:227" ht="16.5" customHeight="1" x14ac:dyDescent="0.2">
      <c r="A41" s="167"/>
      <c r="B41" s="181"/>
      <c r="C41" s="541"/>
      <c r="D41" s="694" t="s">
        <v>510</v>
      </c>
      <c r="E41" s="135"/>
      <c r="F41" s="146"/>
      <c r="G41" s="135"/>
      <c r="H41" s="146"/>
      <c r="I41" s="454"/>
      <c r="J41" s="519"/>
    </row>
    <row r="42" spans="1:227" ht="13.5" customHeight="1" x14ac:dyDescent="0.2">
      <c r="A42" s="168"/>
      <c r="B42" s="556" t="s">
        <v>1473</v>
      </c>
      <c r="C42" s="600"/>
      <c r="D42" s="557"/>
      <c r="E42" s="135"/>
      <c r="F42" s="146"/>
      <c r="G42" s="135"/>
      <c r="H42" s="146"/>
      <c r="I42" s="454"/>
      <c r="J42" s="520"/>
    </row>
    <row r="43" spans="1:227" x14ac:dyDescent="0.2">
      <c r="A43" s="167"/>
      <c r="B43" s="181"/>
      <c r="C43" s="541"/>
      <c r="D43" s="647" t="s">
        <v>3344</v>
      </c>
      <c r="E43" s="135"/>
      <c r="F43" s="146"/>
      <c r="G43" s="135"/>
      <c r="H43" s="146"/>
      <c r="I43" s="454"/>
      <c r="J43" s="519"/>
    </row>
    <row r="44" spans="1:227" x14ac:dyDescent="0.2">
      <c r="A44" s="168"/>
      <c r="B44" s="238"/>
      <c r="C44" s="562"/>
      <c r="D44" s="695" t="s">
        <v>1036</v>
      </c>
      <c r="E44" s="72" t="s">
        <v>3345</v>
      </c>
      <c r="F44" s="71">
        <v>2019</v>
      </c>
      <c r="G44" s="72" t="s">
        <v>669</v>
      </c>
      <c r="H44" s="71">
        <v>2020</v>
      </c>
      <c r="I44" s="179">
        <v>172.97</v>
      </c>
      <c r="J44" s="514" t="str">
        <f>IF(B44&gt;=1,SUM(B44*I44),"")</f>
        <v/>
      </c>
    </row>
    <row r="45" spans="1:227" ht="13.5" customHeight="1" x14ac:dyDescent="0.2">
      <c r="A45" s="168"/>
      <c r="B45" s="364"/>
      <c r="C45" s="364"/>
      <c r="D45" s="365"/>
      <c r="E45" s="366"/>
      <c r="F45" s="325"/>
      <c r="G45" s="366"/>
      <c r="H45" s="325"/>
      <c r="I45" s="456"/>
      <c r="J45" s="522"/>
    </row>
    <row r="46" spans="1:227" ht="13.5" customHeight="1" x14ac:dyDescent="0.2">
      <c r="A46" s="168"/>
      <c r="B46" s="363"/>
      <c r="C46" s="363"/>
      <c r="D46" s="324"/>
      <c r="E46" s="362"/>
      <c r="F46" s="361"/>
      <c r="G46" s="362"/>
      <c r="H46" s="361"/>
      <c r="I46" s="457"/>
      <c r="J46" s="523"/>
    </row>
    <row r="47" spans="1:227" ht="17.25" customHeight="1" x14ac:dyDescent="0.2">
      <c r="A47" s="19"/>
      <c r="B47" s="108"/>
      <c r="C47" s="108"/>
      <c r="D47" s="466"/>
      <c r="E47" s="42"/>
      <c r="F47" s="108"/>
      <c r="G47" s="108"/>
      <c r="H47" s="976" t="s">
        <v>2158</v>
      </c>
      <c r="I47" s="976"/>
      <c r="J47" s="234">
        <f>SUM(J41:J45)</f>
        <v>0</v>
      </c>
    </row>
    <row r="48" spans="1:227" ht="15.75" customHeight="1" x14ac:dyDescent="0.2">
      <c r="A48" s="19"/>
      <c r="B48" s="40"/>
      <c r="C48" s="40"/>
      <c r="D48" s="1051"/>
      <c r="E48" s="1051"/>
      <c r="F48" s="7"/>
      <c r="G48" s="978" t="s">
        <v>355</v>
      </c>
      <c r="H48" s="978"/>
      <c r="I48" s="978"/>
      <c r="J48" s="478">
        <f>J47*0.1975</f>
        <v>0</v>
      </c>
    </row>
    <row r="49" spans="1:10" ht="15" customHeight="1" x14ac:dyDescent="0.2">
      <c r="A49" s="19"/>
      <c r="B49" s="40"/>
      <c r="C49" s="40"/>
      <c r="D49" s="1020"/>
      <c r="E49" s="1020"/>
      <c r="F49" s="7"/>
      <c r="G49" s="42"/>
      <c r="H49" s="979" t="s">
        <v>2320</v>
      </c>
      <c r="I49" s="979"/>
      <c r="J49" s="235">
        <f>J47+J48</f>
        <v>0</v>
      </c>
    </row>
    <row r="50" spans="1:10" ht="15" customHeight="1" x14ac:dyDescent="0.2">
      <c r="A50" s="167"/>
      <c r="B50" s="181"/>
      <c r="C50" s="541"/>
      <c r="D50" s="694" t="s">
        <v>2738</v>
      </c>
      <c r="E50" s="135"/>
      <c r="F50" s="146"/>
      <c r="G50" s="135"/>
      <c r="H50" s="146"/>
      <c r="I50" s="454"/>
      <c r="J50" s="519"/>
    </row>
    <row r="51" spans="1:10" ht="14.25" customHeight="1" x14ac:dyDescent="0.2">
      <c r="A51" s="167"/>
      <c r="B51" s="363"/>
      <c r="C51" s="541"/>
      <c r="D51" s="694" t="s">
        <v>2739</v>
      </c>
      <c r="E51" s="135"/>
      <c r="F51" s="146"/>
      <c r="G51" s="135"/>
      <c r="H51" s="146"/>
      <c r="I51" s="454"/>
      <c r="J51" s="520"/>
    </row>
    <row r="52" spans="1:10" ht="13.5" customHeight="1" x14ac:dyDescent="0.2">
      <c r="A52" s="168"/>
      <c r="B52" s="556" t="s">
        <v>2729</v>
      </c>
      <c r="C52" s="600"/>
      <c r="D52" s="557"/>
      <c r="E52" s="135"/>
      <c r="F52" s="146"/>
      <c r="G52" s="135"/>
      <c r="H52" s="146"/>
      <c r="I52" s="454"/>
      <c r="J52" s="520"/>
    </row>
    <row r="53" spans="1:10" ht="11.25" customHeight="1" x14ac:dyDescent="0.2">
      <c r="A53" s="167"/>
      <c r="B53" s="181"/>
      <c r="C53" s="541"/>
      <c r="D53" s="647" t="s">
        <v>2740</v>
      </c>
      <c r="E53" s="135"/>
      <c r="F53" s="146"/>
      <c r="G53" s="135"/>
      <c r="H53" s="146"/>
      <c r="I53" s="454"/>
      <c r="J53" s="519"/>
    </row>
    <row r="54" spans="1:10" x14ac:dyDescent="0.2">
      <c r="A54" s="168"/>
      <c r="B54" s="238"/>
      <c r="C54" s="562"/>
      <c r="D54" s="695" t="s">
        <v>2741</v>
      </c>
      <c r="E54" s="72" t="s">
        <v>2742</v>
      </c>
      <c r="F54" s="71">
        <v>2016</v>
      </c>
      <c r="G54" s="72" t="s">
        <v>669</v>
      </c>
      <c r="H54" s="71">
        <v>2022</v>
      </c>
      <c r="I54" s="179">
        <v>180.47</v>
      </c>
      <c r="J54" s="514" t="str">
        <f>IF(B54&gt;=1,SUM(B54*I54),"")</f>
        <v/>
      </c>
    </row>
    <row r="55" spans="1:10" s="260" customFormat="1" x14ac:dyDescent="0.2">
      <c r="A55" s="168"/>
      <c r="B55" s="236"/>
      <c r="C55" s="566"/>
      <c r="D55" s="697" t="s">
        <v>2743</v>
      </c>
      <c r="E55" s="73" t="s">
        <v>2607</v>
      </c>
      <c r="F55" s="71">
        <v>2016</v>
      </c>
      <c r="G55" s="72" t="s">
        <v>669</v>
      </c>
      <c r="H55" s="71">
        <v>2022</v>
      </c>
      <c r="I55" s="259">
        <v>0</v>
      </c>
      <c r="J55" s="521" t="str">
        <f>IF(B55&gt;=1,SUM(B55*I55),"")</f>
        <v/>
      </c>
    </row>
    <row r="56" spans="1:10" x14ac:dyDescent="0.2">
      <c r="A56" s="168"/>
      <c r="B56" s="236"/>
      <c r="C56" s="566"/>
      <c r="D56" s="697"/>
      <c r="E56" s="73"/>
      <c r="F56" s="71"/>
      <c r="G56" s="72"/>
      <c r="H56" s="71"/>
      <c r="I56" s="259"/>
      <c r="J56" s="521"/>
    </row>
    <row r="57" spans="1:10" ht="13.5" customHeight="1" x14ac:dyDescent="0.2">
      <c r="A57" s="168"/>
      <c r="B57" s="556" t="s">
        <v>1029</v>
      </c>
      <c r="C57" s="600"/>
      <c r="D57" s="557"/>
      <c r="E57" s="135"/>
      <c r="F57" s="146"/>
      <c r="G57" s="135"/>
      <c r="H57" s="146"/>
      <c r="I57" s="454"/>
      <c r="J57" s="520"/>
    </row>
    <row r="58" spans="1:10" ht="11.25" customHeight="1" x14ac:dyDescent="0.2">
      <c r="A58" s="167"/>
      <c r="B58" s="181"/>
      <c r="C58" s="541"/>
      <c r="D58" s="647" t="s">
        <v>2413</v>
      </c>
      <c r="E58" s="135"/>
      <c r="F58" s="146"/>
      <c r="G58" s="135"/>
      <c r="H58" s="146"/>
      <c r="I58" s="454"/>
      <c r="J58" s="519"/>
    </row>
    <row r="59" spans="1:10" x14ac:dyDescent="0.2">
      <c r="A59" s="168"/>
      <c r="B59" s="238"/>
      <c r="C59" s="562"/>
      <c r="D59" s="695" t="s">
        <v>2139</v>
      </c>
      <c r="E59" s="72" t="s">
        <v>2415</v>
      </c>
      <c r="F59" s="71">
        <v>2007</v>
      </c>
      <c r="G59" s="72" t="s">
        <v>669</v>
      </c>
      <c r="H59" s="71">
        <v>2014</v>
      </c>
      <c r="I59" s="179">
        <v>195</v>
      </c>
      <c r="J59" s="514" t="str">
        <f>IF(B59&gt;=1,SUM(B59*I59),"")</f>
        <v/>
      </c>
    </row>
    <row r="60" spans="1:10" s="260" customFormat="1" x14ac:dyDescent="0.2">
      <c r="A60" s="168"/>
      <c r="B60" s="236"/>
      <c r="C60" s="566"/>
      <c r="D60" s="697" t="s">
        <v>1561</v>
      </c>
      <c r="E60" s="38" t="s">
        <v>2414</v>
      </c>
      <c r="F60" s="71">
        <v>2007</v>
      </c>
      <c r="G60" s="72" t="s">
        <v>669</v>
      </c>
      <c r="H60" s="71">
        <v>2014</v>
      </c>
      <c r="I60" s="259">
        <v>75.95</v>
      </c>
      <c r="J60" s="521" t="str">
        <f>IF(B60&gt;=1,SUM(B60*I60),"")</f>
        <v/>
      </c>
    </row>
    <row r="61" spans="1:10" x14ac:dyDescent="0.2">
      <c r="A61" s="168"/>
      <c r="B61" s="236"/>
      <c r="C61" s="566"/>
      <c r="D61" s="697" t="s">
        <v>673</v>
      </c>
      <c r="E61" s="38" t="s">
        <v>2416</v>
      </c>
      <c r="F61" s="71">
        <v>2007</v>
      </c>
      <c r="G61" s="72" t="s">
        <v>669</v>
      </c>
      <c r="H61" s="71">
        <v>2014</v>
      </c>
      <c r="I61" s="259">
        <v>68.95</v>
      </c>
      <c r="J61" s="521" t="str">
        <f>IF(B61&gt;=1,SUM(B61*I61),"")</f>
        <v/>
      </c>
    </row>
    <row r="62" spans="1:10" ht="13.5" customHeight="1" x14ac:dyDescent="0.2">
      <c r="A62" s="167"/>
      <c r="B62" s="181"/>
      <c r="C62" s="541"/>
      <c r="D62" s="694" t="s">
        <v>3335</v>
      </c>
      <c r="E62" s="135"/>
      <c r="F62" s="146"/>
      <c r="G62" s="135"/>
      <c r="H62" s="146"/>
      <c r="I62" s="454"/>
      <c r="J62" s="519"/>
    </row>
    <row r="63" spans="1:10" ht="10.5" customHeight="1" x14ac:dyDescent="0.2">
      <c r="A63" s="168"/>
      <c r="B63" s="556" t="s">
        <v>377</v>
      </c>
      <c r="C63" s="600"/>
      <c r="D63" s="557"/>
      <c r="E63" s="135"/>
      <c r="F63" s="146"/>
      <c r="G63" s="135"/>
      <c r="H63" s="146"/>
      <c r="I63" s="454"/>
      <c r="J63" s="520"/>
    </row>
    <row r="64" spans="1:10" ht="9.75" customHeight="1" x14ac:dyDescent="0.2">
      <c r="A64" s="167"/>
      <c r="B64" s="181"/>
      <c r="C64" s="540"/>
      <c r="D64" s="647" t="s">
        <v>3336</v>
      </c>
      <c r="E64" s="135"/>
      <c r="F64" s="146"/>
      <c r="G64" s="135"/>
      <c r="H64" s="146"/>
      <c r="I64" s="454"/>
      <c r="J64" s="519"/>
    </row>
    <row r="65" spans="1:10" x14ac:dyDescent="0.2">
      <c r="A65" s="168"/>
      <c r="B65" s="238"/>
      <c r="C65" s="562"/>
      <c r="D65" s="231" t="s">
        <v>1036</v>
      </c>
      <c r="E65" s="72" t="s">
        <v>3337</v>
      </c>
      <c r="F65" s="71">
        <v>2019</v>
      </c>
      <c r="G65" s="72" t="s">
        <v>178</v>
      </c>
      <c r="H65" s="71">
        <v>2020</v>
      </c>
      <c r="I65" s="179">
        <v>145</v>
      </c>
      <c r="J65" s="514" t="str">
        <f>IF(B65&gt;=1,SUM(B65*I65),"")</f>
        <v/>
      </c>
    </row>
    <row r="66" spans="1:10" ht="15" customHeight="1" x14ac:dyDescent="0.2">
      <c r="A66" s="19"/>
      <c r="B66" s="95"/>
      <c r="C66" s="95"/>
      <c r="D66" s="467"/>
      <c r="E66" s="451"/>
      <c r="F66" s="95"/>
      <c r="G66" s="95"/>
      <c r="H66" s="981" t="s">
        <v>2158</v>
      </c>
      <c r="I66" s="981"/>
      <c r="J66" s="511">
        <f>SUM(J50:J65)</f>
        <v>0</v>
      </c>
    </row>
    <row r="67" spans="1:10" ht="15" customHeight="1" x14ac:dyDescent="0.2">
      <c r="A67" s="19"/>
      <c r="B67" s="40"/>
      <c r="C67" s="40"/>
      <c r="D67" s="1051"/>
      <c r="E67" s="1051"/>
      <c r="F67" s="7"/>
      <c r="G67" s="978" t="s">
        <v>355</v>
      </c>
      <c r="H67" s="978"/>
      <c r="I67" s="978"/>
      <c r="J67" s="478">
        <f>J66*0.1975</f>
        <v>0</v>
      </c>
    </row>
    <row r="68" spans="1:10" ht="15" customHeight="1" x14ac:dyDescent="0.2">
      <c r="A68" s="19"/>
      <c r="B68" s="40"/>
      <c r="C68" s="40"/>
      <c r="D68" s="1020"/>
      <c r="E68" s="1020"/>
      <c r="F68" s="7"/>
      <c r="G68" s="42"/>
      <c r="H68" s="979" t="s">
        <v>2320</v>
      </c>
      <c r="I68" s="979"/>
      <c r="J68" s="235">
        <f>J66+J67</f>
        <v>0</v>
      </c>
    </row>
    <row r="69" spans="1:10" ht="18" customHeight="1" x14ac:dyDescent="0.2">
      <c r="A69" s="167"/>
      <c r="B69" s="190"/>
      <c r="C69" s="609"/>
      <c r="D69" s="134" t="s">
        <v>3359</v>
      </c>
      <c r="E69" s="135"/>
      <c r="F69" s="146"/>
      <c r="G69" s="135"/>
      <c r="H69" s="146"/>
      <c r="I69" s="454"/>
      <c r="J69" s="524"/>
    </row>
    <row r="70" spans="1:10" x14ac:dyDescent="0.2">
      <c r="A70" s="168"/>
      <c r="B70" s="606" t="s">
        <v>1473</v>
      </c>
      <c r="C70" s="698"/>
      <c r="D70" s="607"/>
      <c r="E70" s="135"/>
      <c r="F70" s="146"/>
      <c r="G70" s="135"/>
      <c r="H70" s="146"/>
      <c r="I70" s="454"/>
      <c r="J70" s="516"/>
    </row>
    <row r="71" spans="1:10" x14ac:dyDescent="0.2">
      <c r="A71" s="168"/>
      <c r="B71" s="181"/>
      <c r="C71" s="541"/>
      <c r="D71" s="184" t="s">
        <v>3360</v>
      </c>
      <c r="E71" s="135"/>
      <c r="F71" s="146"/>
      <c r="G71" s="135"/>
      <c r="H71" s="146"/>
      <c r="I71" s="454"/>
      <c r="J71" s="516"/>
    </row>
    <row r="72" spans="1:10" ht="15.75" customHeight="1" x14ac:dyDescent="0.2">
      <c r="A72" s="167"/>
      <c r="B72" s="238"/>
      <c r="C72" s="562"/>
      <c r="D72" s="145" t="s">
        <v>3361</v>
      </c>
      <c r="E72" s="72" t="s">
        <v>3362</v>
      </c>
      <c r="F72" s="71">
        <v>2021</v>
      </c>
      <c r="G72" s="72" t="s">
        <v>669</v>
      </c>
      <c r="H72" s="71">
        <v>2020</v>
      </c>
      <c r="I72" s="179">
        <v>45.97</v>
      </c>
      <c r="J72" s="514" t="str">
        <f t="shared" ref="J72:J73" si="2">IF(B72&gt;=1,SUM(B72*I72),"")</f>
        <v/>
      </c>
    </row>
    <row r="73" spans="1:10" ht="25.5" x14ac:dyDescent="0.2">
      <c r="A73" s="19"/>
      <c r="B73" s="236"/>
      <c r="C73" s="566"/>
      <c r="D73" s="105" t="s">
        <v>3378</v>
      </c>
      <c r="E73" s="38" t="s">
        <v>3379</v>
      </c>
      <c r="F73" s="9">
        <v>2021</v>
      </c>
      <c r="G73" s="38" t="s">
        <v>669</v>
      </c>
      <c r="H73" s="39"/>
      <c r="I73" s="455"/>
      <c r="J73" s="514" t="str">
        <f t="shared" si="2"/>
        <v/>
      </c>
    </row>
    <row r="74" spans="1:10" ht="13.5" customHeight="1" x14ac:dyDescent="0.2">
      <c r="A74" s="167"/>
      <c r="B74" s="190"/>
      <c r="C74" s="609"/>
      <c r="D74" s="134" t="s">
        <v>1956</v>
      </c>
      <c r="E74" s="135"/>
      <c r="F74" s="146"/>
      <c r="G74" s="135"/>
      <c r="H74" s="146"/>
      <c r="I74" s="454"/>
      <c r="J74" s="524"/>
    </row>
    <row r="75" spans="1:10" ht="11.25" customHeight="1" x14ac:dyDescent="0.2">
      <c r="A75" s="168"/>
      <c r="B75" s="606" t="s">
        <v>2729</v>
      </c>
      <c r="C75" s="580"/>
      <c r="D75" s="607"/>
      <c r="E75" s="135"/>
      <c r="F75" s="146"/>
      <c r="G75" s="135"/>
      <c r="H75" s="146"/>
      <c r="I75" s="454"/>
      <c r="J75" s="516"/>
    </row>
    <row r="76" spans="1:10" ht="13.5" customHeight="1" x14ac:dyDescent="0.2">
      <c r="A76" s="168"/>
      <c r="B76" s="181"/>
      <c r="C76" s="541"/>
      <c r="D76" s="184" t="s">
        <v>3342</v>
      </c>
      <c r="E76" s="135"/>
      <c r="F76" s="146"/>
      <c r="G76" s="135"/>
      <c r="H76" s="146"/>
      <c r="I76" s="454"/>
      <c r="J76" s="516"/>
    </row>
    <row r="77" spans="1:10" ht="12" customHeight="1" x14ac:dyDescent="0.2">
      <c r="A77" s="167"/>
      <c r="B77" s="238"/>
      <c r="C77" s="562"/>
      <c r="D77" s="145" t="s">
        <v>1036</v>
      </c>
      <c r="E77" s="933" t="s">
        <v>3343</v>
      </c>
      <c r="F77" s="71">
        <v>2019</v>
      </c>
      <c r="G77" s="135" t="s">
        <v>669</v>
      </c>
      <c r="H77" s="146">
        <v>2020</v>
      </c>
      <c r="I77" s="179">
        <v>177.97</v>
      </c>
      <c r="J77" s="514" t="str">
        <f t="shared" ref="J77" si="3">IF(B77&gt;=1,SUM(B77*I77),"")</f>
        <v/>
      </c>
    </row>
    <row r="78" spans="1:10" ht="20.25" customHeight="1" x14ac:dyDescent="0.2">
      <c r="A78" s="19"/>
      <c r="B78" s="108"/>
      <c r="C78" s="108"/>
      <c r="D78" s="466"/>
      <c r="E78" s="42"/>
      <c r="F78" s="108"/>
      <c r="G78" s="108"/>
      <c r="H78" s="976" t="s">
        <v>2158</v>
      </c>
      <c r="I78" s="976"/>
      <c r="J78" s="234">
        <f>SUM(J74:J77)</f>
        <v>0</v>
      </c>
    </row>
    <row r="79" spans="1:10" ht="21" customHeight="1" x14ac:dyDescent="0.2">
      <c r="A79" s="19"/>
      <c r="B79" s="40"/>
      <c r="C79" s="40"/>
      <c r="D79" s="1051"/>
      <c r="E79" s="1051"/>
      <c r="F79" s="7"/>
      <c r="G79" s="978" t="s">
        <v>355</v>
      </c>
      <c r="H79" s="978"/>
      <c r="I79" s="978"/>
      <c r="J79" s="478">
        <f>J78*0.1975</f>
        <v>0</v>
      </c>
    </row>
    <row r="80" spans="1:10" ht="20.25" customHeight="1" x14ac:dyDescent="0.2">
      <c r="A80" s="19"/>
      <c r="B80" s="40"/>
      <c r="C80" s="40"/>
      <c r="D80" s="1020"/>
      <c r="E80" s="1020"/>
      <c r="F80" s="7"/>
      <c r="G80" s="42"/>
      <c r="H80" s="979" t="s">
        <v>2320</v>
      </c>
      <c r="I80" s="979"/>
      <c r="J80" s="235">
        <f>J78+J79</f>
        <v>0</v>
      </c>
    </row>
    <row r="81" spans="1:147" s="47" customFormat="1" ht="16.5" customHeight="1" x14ac:dyDescent="0.2">
      <c r="A81" s="167"/>
      <c r="B81" s="190"/>
      <c r="C81" s="609"/>
      <c r="D81" s="134" t="s">
        <v>1176</v>
      </c>
      <c r="E81" s="135"/>
      <c r="F81" s="146"/>
      <c r="G81" s="135"/>
      <c r="H81" s="146"/>
      <c r="I81" s="454"/>
      <c r="J81" s="524"/>
    </row>
    <row r="82" spans="1:147" s="260" customFormat="1" x14ac:dyDescent="0.2">
      <c r="A82" s="168"/>
      <c r="B82" s="606" t="s">
        <v>2839</v>
      </c>
      <c r="C82" s="580"/>
      <c r="D82" s="607"/>
      <c r="E82" s="135"/>
      <c r="F82" s="146"/>
      <c r="G82" s="135"/>
      <c r="H82" s="146"/>
      <c r="I82" s="454"/>
      <c r="J82" s="516"/>
    </row>
    <row r="83" spans="1:147" s="260" customFormat="1" ht="13.5" customHeight="1" x14ac:dyDescent="0.2">
      <c r="A83" s="168"/>
      <c r="B83" s="181"/>
      <c r="C83" s="541"/>
      <c r="D83" s="184" t="s">
        <v>2905</v>
      </c>
      <c r="E83" s="135"/>
      <c r="F83" s="146"/>
      <c r="G83" s="135"/>
      <c r="H83" s="146"/>
      <c r="I83" s="454"/>
      <c r="J83" s="516"/>
    </row>
    <row r="84" spans="1:147" s="338" customFormat="1" ht="15.75" customHeight="1" x14ac:dyDescent="0.2">
      <c r="A84" s="379"/>
      <c r="B84" s="238"/>
      <c r="C84" s="562"/>
      <c r="D84" s="145" t="s">
        <v>1036</v>
      </c>
      <c r="E84" s="72" t="s">
        <v>2906</v>
      </c>
      <c r="F84" s="71">
        <v>2017</v>
      </c>
      <c r="G84" s="72" t="s">
        <v>178</v>
      </c>
      <c r="H84" s="71">
        <v>2023</v>
      </c>
      <c r="I84" s="179">
        <v>108.47</v>
      </c>
      <c r="J84" s="514" t="str">
        <f>IF(B84&gt;=1,SUM(B84*I84),"")</f>
        <v/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</row>
    <row r="85" spans="1:147" ht="16.5" customHeight="1" x14ac:dyDescent="0.2">
      <c r="A85" s="167"/>
      <c r="B85" s="188"/>
      <c r="C85" s="539"/>
      <c r="D85" s="193" t="s">
        <v>3338</v>
      </c>
      <c r="E85" s="194"/>
      <c r="F85" s="195"/>
      <c r="G85" s="194"/>
      <c r="H85" s="198"/>
      <c r="I85" s="458"/>
      <c r="J85" s="519"/>
    </row>
    <row r="86" spans="1:147" ht="14.25" customHeight="1" x14ac:dyDescent="0.2">
      <c r="A86" s="167"/>
      <c r="B86" s="606" t="s">
        <v>2746</v>
      </c>
      <c r="C86" s="580"/>
      <c r="D86" s="607"/>
      <c r="E86" s="197"/>
      <c r="F86" s="198"/>
      <c r="G86" s="197"/>
      <c r="H86" s="198"/>
      <c r="I86" s="458"/>
      <c r="J86" s="519"/>
    </row>
    <row r="87" spans="1:147" ht="14.25" customHeight="1" x14ac:dyDescent="0.2">
      <c r="A87" s="202"/>
      <c r="B87" s="199"/>
      <c r="C87" s="610"/>
      <c r="D87" s="184" t="s">
        <v>3339</v>
      </c>
      <c r="E87" s="200"/>
      <c r="F87" s="201"/>
      <c r="G87" s="200"/>
      <c r="H87" s="201"/>
      <c r="I87" s="459"/>
      <c r="J87" s="525"/>
    </row>
    <row r="88" spans="1:147" ht="14.25" customHeight="1" x14ac:dyDescent="0.2">
      <c r="A88" s="236">
        <v>1</v>
      </c>
      <c r="B88" s="238"/>
      <c r="C88" s="562"/>
      <c r="D88" s="145" t="s">
        <v>2748</v>
      </c>
      <c r="E88" s="933" t="s">
        <v>3340</v>
      </c>
      <c r="F88" s="161">
        <v>2019</v>
      </c>
      <c r="G88" s="162" t="s">
        <v>1457</v>
      </c>
      <c r="H88" s="161">
        <v>2020</v>
      </c>
      <c r="I88" s="192">
        <v>139.63999999999999</v>
      </c>
      <c r="J88" s="934" t="str">
        <f>IF(B88&gt;=1,SUM(B88*I88),"")</f>
        <v/>
      </c>
    </row>
    <row r="89" spans="1:147" ht="14.25" customHeight="1" x14ac:dyDescent="0.2">
      <c r="A89" s="236">
        <v>1</v>
      </c>
      <c r="B89" s="238"/>
      <c r="C89" s="562"/>
      <c r="D89" s="145" t="s">
        <v>1284</v>
      </c>
      <c r="E89" s="933" t="s">
        <v>3341</v>
      </c>
      <c r="F89" s="161">
        <v>2019</v>
      </c>
      <c r="G89" s="162" t="s">
        <v>1457</v>
      </c>
      <c r="H89" s="161">
        <v>2020</v>
      </c>
      <c r="I89" s="192">
        <v>0</v>
      </c>
      <c r="J89" s="934" t="str">
        <f>IF(B89&gt;=1,SUM(B89*I89),"")</f>
        <v/>
      </c>
    </row>
    <row r="90" spans="1:147" ht="16.5" customHeight="1" x14ac:dyDescent="0.2">
      <c r="A90" s="167"/>
      <c r="B90" s="188"/>
      <c r="C90" s="539"/>
      <c r="D90" s="193" t="s">
        <v>2744</v>
      </c>
      <c r="E90" s="194"/>
      <c r="F90" s="195"/>
      <c r="G90" s="194"/>
      <c r="H90" s="198"/>
      <c r="I90" s="458"/>
      <c r="J90" s="519"/>
    </row>
    <row r="91" spans="1:147" ht="14.25" customHeight="1" x14ac:dyDescent="0.2">
      <c r="A91" s="167"/>
      <c r="B91" s="606" t="s">
        <v>2746</v>
      </c>
      <c r="C91" s="580"/>
      <c r="D91" s="607"/>
      <c r="E91" s="197"/>
      <c r="F91" s="198"/>
      <c r="G91" s="197"/>
      <c r="H91" s="198"/>
      <c r="I91" s="458"/>
      <c r="J91" s="519"/>
    </row>
    <row r="92" spans="1:147" ht="14.25" customHeight="1" x14ac:dyDescent="0.2">
      <c r="A92" s="202"/>
      <c r="B92" s="199"/>
      <c r="C92" s="610"/>
      <c r="D92" s="184" t="s">
        <v>2745</v>
      </c>
      <c r="E92" s="200"/>
      <c r="F92" s="201"/>
      <c r="G92" s="200"/>
      <c r="H92" s="201"/>
      <c r="I92" s="459"/>
      <c r="J92" s="525"/>
    </row>
    <row r="93" spans="1:147" ht="14.25" customHeight="1" x14ac:dyDescent="0.2">
      <c r="A93" s="236">
        <v>1</v>
      </c>
      <c r="B93" s="238"/>
      <c r="C93" s="562"/>
      <c r="D93" s="145" t="s">
        <v>2748</v>
      </c>
      <c r="E93" s="57" t="s">
        <v>2747</v>
      </c>
      <c r="F93" s="161">
        <v>2016</v>
      </c>
      <c r="G93" s="162" t="s">
        <v>1457</v>
      </c>
      <c r="H93" s="161">
        <v>2022</v>
      </c>
      <c r="I93" s="192">
        <v>163.02000000000001</v>
      </c>
      <c r="J93" s="514" t="str">
        <f>IF(B93&gt;=1,SUM(B93*I93),"")</f>
        <v/>
      </c>
    </row>
    <row r="94" spans="1:147" s="47" customFormat="1" ht="14.25" customHeight="1" x14ac:dyDescent="0.2">
      <c r="D94" s="216"/>
      <c r="E94" s="228"/>
      <c r="I94" s="303"/>
      <c r="J94" s="301"/>
    </row>
    <row r="95" spans="1:147" ht="20.25" customHeight="1" x14ac:dyDescent="0.2">
      <c r="A95" s="19"/>
      <c r="B95" s="108"/>
      <c r="C95" s="108"/>
      <c r="D95" s="466"/>
      <c r="E95" s="42"/>
      <c r="F95" s="108"/>
      <c r="G95" s="108"/>
      <c r="H95" s="976" t="s">
        <v>2158</v>
      </c>
      <c r="I95" s="976"/>
      <c r="J95" s="234">
        <f>SUM(J77:J93)</f>
        <v>0</v>
      </c>
    </row>
    <row r="96" spans="1:147" ht="21" customHeight="1" x14ac:dyDescent="0.2">
      <c r="A96" s="19"/>
      <c r="B96" s="40"/>
      <c r="C96" s="40"/>
      <c r="D96" s="1051"/>
      <c r="E96" s="1051"/>
      <c r="F96" s="7"/>
      <c r="G96" s="978" t="s">
        <v>355</v>
      </c>
      <c r="H96" s="978"/>
      <c r="I96" s="978"/>
      <c r="J96" s="478">
        <f>J95*0.1975</f>
        <v>0</v>
      </c>
    </row>
    <row r="97" spans="1:10" ht="20.25" customHeight="1" x14ac:dyDescent="0.2">
      <c r="A97" s="19"/>
      <c r="B97" s="40"/>
      <c r="C97" s="40"/>
      <c r="D97" s="1020"/>
      <c r="E97" s="1020"/>
      <c r="F97" s="7"/>
      <c r="G97" s="42"/>
      <c r="H97" s="979" t="s">
        <v>2320</v>
      </c>
      <c r="I97" s="979"/>
      <c r="J97" s="235">
        <f>J95+J96</f>
        <v>0</v>
      </c>
    </row>
    <row r="98" spans="1:10" ht="18" customHeight="1" x14ac:dyDescent="0.2">
      <c r="A98" s="167"/>
      <c r="B98" s="203"/>
      <c r="C98" s="548"/>
      <c r="D98" s="134" t="s">
        <v>1768</v>
      </c>
      <c r="E98" s="135"/>
      <c r="F98" s="146"/>
      <c r="G98" s="135"/>
      <c r="H98" s="146"/>
      <c r="I98" s="454"/>
      <c r="J98" s="516"/>
    </row>
    <row r="99" spans="1:10" ht="12" customHeight="1" x14ac:dyDescent="0.2">
      <c r="A99" s="167"/>
      <c r="B99" s="367"/>
      <c r="C99" s="547"/>
      <c r="D99" s="134" t="s">
        <v>1769</v>
      </c>
      <c r="E99" s="135"/>
      <c r="F99" s="146"/>
      <c r="G99" s="135"/>
      <c r="H99" s="146"/>
      <c r="I99" s="454"/>
      <c r="J99" s="516"/>
    </row>
    <row r="100" spans="1:10" ht="12" customHeight="1" x14ac:dyDescent="0.2">
      <c r="A100" s="167"/>
      <c r="B100" s="367"/>
      <c r="C100" s="547"/>
      <c r="D100" s="134" t="s">
        <v>3143</v>
      </c>
      <c r="E100" s="135"/>
      <c r="F100" s="146"/>
      <c r="G100" s="135"/>
      <c r="H100" s="146"/>
      <c r="I100" s="454"/>
      <c r="J100" s="516"/>
    </row>
    <row r="101" spans="1:10" ht="14.25" customHeight="1" x14ac:dyDescent="0.2">
      <c r="A101" s="27"/>
      <c r="B101" s="574" t="s">
        <v>853</v>
      </c>
      <c r="C101" s="580"/>
      <c r="D101" s="575"/>
      <c r="E101" s="932"/>
      <c r="F101" s="24"/>
      <c r="G101" s="23"/>
      <c r="H101" s="24"/>
      <c r="I101" s="307"/>
      <c r="J101" s="479"/>
    </row>
    <row r="102" spans="1:10" x14ac:dyDescent="0.2">
      <c r="A102" s="27"/>
      <c r="B102" s="22"/>
      <c r="C102" s="541"/>
      <c r="D102" s="102" t="s">
        <v>1627</v>
      </c>
      <c r="E102" s="932"/>
      <c r="F102" s="24"/>
      <c r="G102" s="23"/>
      <c r="H102" s="24"/>
      <c r="I102" s="307"/>
      <c r="J102" s="479"/>
    </row>
    <row r="103" spans="1:10" x14ac:dyDescent="0.2">
      <c r="A103" s="19"/>
      <c r="B103" s="238"/>
      <c r="C103" s="562" t="s">
        <v>378</v>
      </c>
      <c r="D103" s="136" t="s">
        <v>1036</v>
      </c>
      <c r="E103" s="933" t="s">
        <v>1770</v>
      </c>
      <c r="F103" s="9">
        <v>2007</v>
      </c>
      <c r="G103" s="10" t="s">
        <v>669</v>
      </c>
      <c r="H103" s="9">
        <v>2014</v>
      </c>
      <c r="I103" s="430">
        <v>67.5</v>
      </c>
      <c r="J103" s="514" t="str">
        <f t="shared" ref="J103:J122" si="4">IF(B103&gt;=1,SUM(B103*I103),"")</f>
        <v/>
      </c>
    </row>
    <row r="104" spans="1:10" ht="14.25" customHeight="1" x14ac:dyDescent="0.2">
      <c r="A104" s="27"/>
      <c r="B104" s="236"/>
      <c r="C104" s="566" t="s">
        <v>379</v>
      </c>
      <c r="D104" s="99" t="s">
        <v>1810</v>
      </c>
      <c r="E104" s="38" t="s">
        <v>1811</v>
      </c>
      <c r="F104" s="39">
        <v>2007</v>
      </c>
      <c r="G104" s="38" t="s">
        <v>669</v>
      </c>
      <c r="H104" s="9">
        <v>2014</v>
      </c>
      <c r="I104" s="455">
        <v>70.5</v>
      </c>
      <c r="J104" s="514" t="str">
        <f t="shared" si="4"/>
        <v/>
      </c>
    </row>
    <row r="105" spans="1:10" ht="13.5" customHeight="1" x14ac:dyDescent="0.2">
      <c r="A105" s="19"/>
      <c r="B105" s="236"/>
      <c r="C105" s="566" t="s">
        <v>380</v>
      </c>
      <c r="D105" s="99" t="s">
        <v>552</v>
      </c>
      <c r="E105" s="38" t="s">
        <v>1812</v>
      </c>
      <c r="F105" s="39">
        <v>2007</v>
      </c>
      <c r="G105" s="38" t="s">
        <v>669</v>
      </c>
      <c r="H105" s="9">
        <v>2014</v>
      </c>
      <c r="I105" s="455">
        <v>10.7</v>
      </c>
      <c r="J105" s="514" t="str">
        <f t="shared" si="4"/>
        <v/>
      </c>
    </row>
    <row r="106" spans="1:10" ht="13.5" customHeight="1" x14ac:dyDescent="0.2">
      <c r="A106" s="27"/>
      <c r="B106" s="236"/>
      <c r="C106" s="566" t="s">
        <v>381</v>
      </c>
      <c r="D106" s="151" t="s">
        <v>2010</v>
      </c>
      <c r="E106" s="38" t="s">
        <v>1813</v>
      </c>
      <c r="F106" s="39">
        <v>2007</v>
      </c>
      <c r="G106" s="38" t="s">
        <v>669</v>
      </c>
      <c r="H106" s="9">
        <v>2014</v>
      </c>
      <c r="I106" s="455">
        <v>87.5</v>
      </c>
      <c r="J106" s="514" t="str">
        <f t="shared" si="4"/>
        <v/>
      </c>
    </row>
    <row r="107" spans="1:10" ht="12.6" customHeight="1" x14ac:dyDescent="0.2">
      <c r="A107" s="19"/>
      <c r="B107" s="236"/>
      <c r="C107" s="566" t="s">
        <v>382</v>
      </c>
      <c r="D107" s="118" t="s">
        <v>1814</v>
      </c>
      <c r="E107" s="38" t="s">
        <v>1815</v>
      </c>
      <c r="F107" s="39">
        <v>2007</v>
      </c>
      <c r="G107" s="38" t="s">
        <v>669</v>
      </c>
      <c r="H107" s="9">
        <v>2014</v>
      </c>
      <c r="I107" s="455">
        <v>81.95</v>
      </c>
      <c r="J107" s="514" t="str">
        <f t="shared" si="4"/>
        <v/>
      </c>
    </row>
    <row r="108" spans="1:10" ht="12.6" customHeight="1" x14ac:dyDescent="0.2">
      <c r="A108" s="19"/>
      <c r="B108" s="236"/>
      <c r="C108" s="566"/>
      <c r="D108" s="99" t="s">
        <v>1816</v>
      </c>
      <c r="E108" s="38" t="s">
        <v>830</v>
      </c>
      <c r="F108" s="39">
        <v>2007</v>
      </c>
      <c r="G108" s="38" t="s">
        <v>669</v>
      </c>
      <c r="H108" s="9">
        <v>2014</v>
      </c>
      <c r="I108" s="455">
        <v>5.35</v>
      </c>
      <c r="J108" s="514" t="str">
        <f t="shared" si="4"/>
        <v/>
      </c>
    </row>
    <row r="109" spans="1:10" ht="12.6" customHeight="1" x14ac:dyDescent="0.2">
      <c r="A109" s="19"/>
      <c r="B109" s="236"/>
      <c r="C109" s="566"/>
      <c r="D109" s="99" t="s">
        <v>831</v>
      </c>
      <c r="E109" s="38" t="s">
        <v>1817</v>
      </c>
      <c r="F109" s="39">
        <v>2007</v>
      </c>
      <c r="G109" s="38" t="s">
        <v>669</v>
      </c>
      <c r="H109" s="9">
        <v>2014</v>
      </c>
      <c r="I109" s="455">
        <v>113.15</v>
      </c>
      <c r="J109" s="514" t="str">
        <f t="shared" si="4"/>
        <v/>
      </c>
    </row>
    <row r="110" spans="1:10" ht="12.6" customHeight="1" x14ac:dyDescent="0.2">
      <c r="A110" s="19"/>
      <c r="B110" s="236"/>
      <c r="C110" s="566"/>
      <c r="D110" s="99" t="s">
        <v>1720</v>
      </c>
      <c r="E110" s="3" t="s">
        <v>1818</v>
      </c>
      <c r="F110" s="39">
        <v>2007</v>
      </c>
      <c r="G110" s="38" t="s">
        <v>669</v>
      </c>
      <c r="H110" s="9">
        <v>2014</v>
      </c>
      <c r="I110" s="455">
        <v>273.60000000000002</v>
      </c>
      <c r="J110" s="514" t="str">
        <f t="shared" si="4"/>
        <v/>
      </c>
    </row>
    <row r="111" spans="1:10" ht="12.6" customHeight="1" x14ac:dyDescent="0.2">
      <c r="A111" s="19"/>
      <c r="B111" s="236"/>
      <c r="C111" s="566"/>
      <c r="D111" s="99" t="s">
        <v>1819</v>
      </c>
      <c r="E111" s="3" t="s">
        <v>844</v>
      </c>
      <c r="F111" s="39">
        <v>2007</v>
      </c>
      <c r="G111" s="38" t="s">
        <v>669</v>
      </c>
      <c r="H111" s="9">
        <v>2014</v>
      </c>
      <c r="I111" s="455">
        <v>12.45</v>
      </c>
      <c r="J111" s="514" t="str">
        <f t="shared" si="4"/>
        <v/>
      </c>
    </row>
    <row r="112" spans="1:10" ht="12.6" customHeight="1" x14ac:dyDescent="0.2">
      <c r="A112" s="19"/>
      <c r="B112" s="236"/>
      <c r="C112" s="566"/>
      <c r="D112" s="99" t="s">
        <v>1542</v>
      </c>
      <c r="E112" s="3" t="s">
        <v>845</v>
      </c>
      <c r="F112" s="39">
        <v>2007</v>
      </c>
      <c r="G112" s="38" t="s">
        <v>669</v>
      </c>
      <c r="H112" s="9">
        <v>2014</v>
      </c>
      <c r="I112" s="455">
        <v>17.899999999999999</v>
      </c>
      <c r="J112" s="514" t="str">
        <f t="shared" si="4"/>
        <v/>
      </c>
    </row>
    <row r="113" spans="1:10" ht="12.6" customHeight="1" x14ac:dyDescent="0.2">
      <c r="A113" s="19"/>
      <c r="B113" s="236"/>
      <c r="C113" s="566"/>
      <c r="D113" s="99" t="s">
        <v>846</v>
      </c>
      <c r="E113" s="3" t="s">
        <v>847</v>
      </c>
      <c r="F113" s="39">
        <v>2007</v>
      </c>
      <c r="G113" s="38" t="s">
        <v>669</v>
      </c>
      <c r="H113" s="9">
        <v>2014</v>
      </c>
      <c r="I113" s="455">
        <v>26.65</v>
      </c>
      <c r="J113" s="514" t="str">
        <f t="shared" si="4"/>
        <v/>
      </c>
    </row>
    <row r="114" spans="1:10" ht="12.6" customHeight="1" x14ac:dyDescent="0.2">
      <c r="A114" s="19"/>
      <c r="B114" s="236"/>
      <c r="C114" s="566"/>
      <c r="D114" s="99" t="s">
        <v>160</v>
      </c>
      <c r="E114" s="3" t="s">
        <v>1543</v>
      </c>
      <c r="F114" s="39">
        <v>2007</v>
      </c>
      <c r="G114" s="38" t="s">
        <v>669</v>
      </c>
      <c r="H114" s="9">
        <v>2014</v>
      </c>
      <c r="I114" s="455">
        <v>35.369999999999997</v>
      </c>
      <c r="J114" s="514" t="str">
        <f t="shared" si="4"/>
        <v/>
      </c>
    </row>
    <row r="115" spans="1:10" ht="12.6" customHeight="1" x14ac:dyDescent="0.2">
      <c r="A115" s="19"/>
      <c r="B115" s="236"/>
      <c r="C115" s="566"/>
      <c r="D115" s="99" t="s">
        <v>161</v>
      </c>
      <c r="E115" s="3" t="s">
        <v>162</v>
      </c>
      <c r="F115" s="39">
        <v>2007</v>
      </c>
      <c r="G115" s="38" t="s">
        <v>669</v>
      </c>
      <c r="H115" s="9">
        <v>2014</v>
      </c>
      <c r="I115" s="455">
        <v>12.45</v>
      </c>
      <c r="J115" s="514" t="str">
        <f t="shared" si="4"/>
        <v/>
      </c>
    </row>
    <row r="116" spans="1:10" ht="12.6" customHeight="1" x14ac:dyDescent="0.2">
      <c r="A116" s="19"/>
      <c r="B116" s="236"/>
      <c r="C116" s="566"/>
      <c r="D116" s="99" t="s">
        <v>163</v>
      </c>
      <c r="E116" s="3" t="s">
        <v>164</v>
      </c>
      <c r="F116" s="39">
        <v>2007</v>
      </c>
      <c r="G116" s="38" t="s">
        <v>669</v>
      </c>
      <c r="H116" s="9">
        <v>2014</v>
      </c>
      <c r="I116" s="455">
        <v>15.15</v>
      </c>
      <c r="J116" s="514" t="str">
        <f t="shared" si="4"/>
        <v/>
      </c>
    </row>
    <row r="117" spans="1:10" ht="12.6" customHeight="1" x14ac:dyDescent="0.2">
      <c r="A117" s="19"/>
      <c r="B117" s="236"/>
      <c r="C117" s="566" t="s">
        <v>383</v>
      </c>
      <c r="D117" s="99" t="s">
        <v>1226</v>
      </c>
      <c r="E117" s="3" t="s">
        <v>165</v>
      </c>
      <c r="F117" s="39">
        <v>2007</v>
      </c>
      <c r="G117" s="38" t="s">
        <v>669</v>
      </c>
      <c r="H117" s="9">
        <v>2014</v>
      </c>
      <c r="I117" s="455">
        <v>11.5</v>
      </c>
      <c r="J117" s="514" t="str">
        <f t="shared" si="4"/>
        <v/>
      </c>
    </row>
    <row r="118" spans="1:10" ht="12.6" customHeight="1" x14ac:dyDescent="0.2">
      <c r="A118" s="19"/>
      <c r="B118" s="236"/>
      <c r="C118" s="566"/>
      <c r="D118" s="99" t="s">
        <v>166</v>
      </c>
      <c r="E118" s="3" t="s">
        <v>167</v>
      </c>
      <c r="F118" s="39">
        <v>2007</v>
      </c>
      <c r="G118" s="38" t="s">
        <v>669</v>
      </c>
      <c r="H118" s="9">
        <v>2014</v>
      </c>
      <c r="I118" s="455">
        <v>84.45</v>
      </c>
      <c r="J118" s="514" t="str">
        <f t="shared" si="4"/>
        <v/>
      </c>
    </row>
    <row r="119" spans="1:10" ht="12.6" customHeight="1" x14ac:dyDescent="0.2">
      <c r="A119" s="19"/>
      <c r="B119" s="236"/>
      <c r="C119" s="566"/>
      <c r="D119" s="99" t="s">
        <v>168</v>
      </c>
      <c r="E119" s="3" t="s">
        <v>169</v>
      </c>
      <c r="F119" s="39">
        <v>2007</v>
      </c>
      <c r="G119" s="38" t="s">
        <v>669</v>
      </c>
      <c r="H119" s="9">
        <v>2014</v>
      </c>
      <c r="I119" s="455">
        <v>195.9</v>
      </c>
      <c r="J119" s="514" t="str">
        <f t="shared" si="4"/>
        <v/>
      </c>
    </row>
    <row r="120" spans="1:10" ht="12.6" customHeight="1" x14ac:dyDescent="0.2">
      <c r="A120" s="19"/>
      <c r="B120" s="236"/>
      <c r="C120" s="566"/>
      <c r="D120" s="99" t="s">
        <v>170</v>
      </c>
      <c r="E120" s="38" t="s">
        <v>171</v>
      </c>
      <c r="F120" s="39">
        <v>2007</v>
      </c>
      <c r="G120" s="38" t="s">
        <v>669</v>
      </c>
      <c r="H120" s="9">
        <v>2014</v>
      </c>
      <c r="I120" s="455">
        <v>88.45</v>
      </c>
      <c r="J120" s="514" t="str">
        <f t="shared" si="4"/>
        <v/>
      </c>
    </row>
    <row r="121" spans="1:10" ht="12.6" customHeight="1" x14ac:dyDescent="0.2">
      <c r="A121" s="19"/>
      <c r="B121" s="236"/>
      <c r="C121" s="562"/>
      <c r="D121" s="104" t="s">
        <v>483</v>
      </c>
      <c r="E121" s="933" t="s">
        <v>484</v>
      </c>
      <c r="F121" s="39">
        <v>2007</v>
      </c>
      <c r="G121" s="38" t="s">
        <v>669</v>
      </c>
      <c r="H121" s="9">
        <v>2014</v>
      </c>
      <c r="I121" s="455">
        <v>53</v>
      </c>
      <c r="J121" s="514" t="str">
        <f t="shared" si="4"/>
        <v/>
      </c>
    </row>
    <row r="122" spans="1:10" ht="12.6" customHeight="1" x14ac:dyDescent="0.2">
      <c r="A122" s="19"/>
      <c r="B122" s="236"/>
      <c r="C122" s="566"/>
      <c r="D122" s="99" t="s">
        <v>485</v>
      </c>
      <c r="E122" s="38" t="s">
        <v>486</v>
      </c>
      <c r="F122" s="39">
        <v>2007</v>
      </c>
      <c r="G122" s="38" t="s">
        <v>669</v>
      </c>
      <c r="H122" s="9">
        <v>2014</v>
      </c>
      <c r="I122" s="455">
        <v>55.95</v>
      </c>
      <c r="J122" s="514" t="str">
        <f t="shared" si="4"/>
        <v/>
      </c>
    </row>
    <row r="123" spans="1:10" ht="12.6" customHeight="1" x14ac:dyDescent="0.2">
      <c r="A123" s="19"/>
      <c r="B123" s="236"/>
      <c r="C123" s="566"/>
      <c r="D123" s="99" t="s">
        <v>1544</v>
      </c>
      <c r="E123" s="38" t="s">
        <v>487</v>
      </c>
      <c r="F123" s="39">
        <v>2007</v>
      </c>
      <c r="G123" s="38" t="s">
        <v>669</v>
      </c>
      <c r="H123" s="9">
        <v>2014</v>
      </c>
      <c r="I123" s="455">
        <v>49.95</v>
      </c>
      <c r="J123" s="514" t="str">
        <f t="shared" ref="J123:J137" si="5">IF(B123&gt;=1,SUM(B123*I123),"")</f>
        <v/>
      </c>
    </row>
    <row r="124" spans="1:10" ht="12.6" customHeight="1" x14ac:dyDescent="0.2">
      <c r="A124" s="19"/>
      <c r="B124" s="236"/>
      <c r="C124" s="566"/>
      <c r="D124" s="99" t="s">
        <v>488</v>
      </c>
      <c r="E124" s="38" t="s">
        <v>359</v>
      </c>
      <c r="F124" s="39">
        <v>2007</v>
      </c>
      <c r="G124" s="38" t="s">
        <v>669</v>
      </c>
      <c r="H124" s="39">
        <v>2014</v>
      </c>
      <c r="I124" s="455">
        <v>83.6</v>
      </c>
      <c r="J124" s="521" t="str">
        <f t="shared" si="5"/>
        <v/>
      </c>
    </row>
    <row r="125" spans="1:10" ht="12.6" customHeight="1" x14ac:dyDescent="0.2">
      <c r="A125" s="19"/>
      <c r="B125" s="236"/>
      <c r="C125" s="566" t="s">
        <v>384</v>
      </c>
      <c r="D125" s="99" t="s">
        <v>1545</v>
      </c>
      <c r="E125" s="38" t="s">
        <v>360</v>
      </c>
      <c r="F125" s="39">
        <v>2007</v>
      </c>
      <c r="G125" s="38" t="s">
        <v>669</v>
      </c>
      <c r="H125" s="39">
        <v>2014</v>
      </c>
      <c r="I125" s="455">
        <v>67.5</v>
      </c>
      <c r="J125" s="521" t="str">
        <f t="shared" si="5"/>
        <v/>
      </c>
    </row>
    <row r="126" spans="1:10" ht="12.6" customHeight="1" x14ac:dyDescent="0.2">
      <c r="A126" s="19"/>
      <c r="B126" s="236"/>
      <c r="C126" s="566"/>
      <c r="D126" s="99" t="s">
        <v>361</v>
      </c>
      <c r="E126" s="38" t="s">
        <v>362</v>
      </c>
      <c r="F126" s="39">
        <v>2007</v>
      </c>
      <c r="G126" s="38" t="s">
        <v>669</v>
      </c>
      <c r="H126" s="39">
        <v>2014</v>
      </c>
      <c r="I126" s="455">
        <v>66.2</v>
      </c>
      <c r="J126" s="521" t="str">
        <f t="shared" si="5"/>
        <v/>
      </c>
    </row>
    <row r="127" spans="1:10" ht="12.6" customHeight="1" x14ac:dyDescent="0.2">
      <c r="A127" s="19"/>
      <c r="B127" s="236"/>
      <c r="C127" s="566"/>
      <c r="D127" s="99" t="s">
        <v>1546</v>
      </c>
      <c r="E127" s="38" t="s">
        <v>363</v>
      </c>
      <c r="F127" s="39">
        <v>2007</v>
      </c>
      <c r="G127" s="38" t="s">
        <v>669</v>
      </c>
      <c r="H127" s="39">
        <v>2014</v>
      </c>
      <c r="I127" s="455">
        <v>41.8</v>
      </c>
      <c r="J127" s="521" t="str">
        <f t="shared" si="5"/>
        <v/>
      </c>
    </row>
    <row r="128" spans="1:10" ht="20.25" customHeight="1" x14ac:dyDescent="0.2">
      <c r="A128" s="19"/>
      <c r="B128" s="108"/>
      <c r="C128" s="108"/>
      <c r="D128" s="468"/>
      <c r="E128" s="42"/>
      <c r="F128" s="108"/>
      <c r="G128" s="108"/>
      <c r="H128" s="976" t="s">
        <v>2158</v>
      </c>
      <c r="I128" s="976"/>
      <c r="J128" s="234">
        <f>SUM(J103:J127)</f>
        <v>0</v>
      </c>
    </row>
    <row r="129" spans="1:227" ht="21" customHeight="1" x14ac:dyDescent="0.2">
      <c r="A129" s="19"/>
      <c r="B129" s="40"/>
      <c r="C129" s="40"/>
      <c r="D129" s="1051"/>
      <c r="E129" s="1051"/>
      <c r="F129" s="7"/>
      <c r="G129" s="978" t="s">
        <v>355</v>
      </c>
      <c r="H129" s="978"/>
      <c r="I129" s="978"/>
      <c r="J129" s="478">
        <f>J128*0.1975</f>
        <v>0</v>
      </c>
    </row>
    <row r="130" spans="1:227" ht="20.25" customHeight="1" x14ac:dyDescent="0.2">
      <c r="A130" s="19"/>
      <c r="B130" s="40"/>
      <c r="C130" s="40"/>
      <c r="D130" s="1020"/>
      <c r="E130" s="1020"/>
      <c r="F130" s="7"/>
      <c r="G130" s="42"/>
      <c r="H130" s="979" t="s">
        <v>2320</v>
      </c>
      <c r="I130" s="979"/>
      <c r="J130" s="235">
        <f>J128+J129</f>
        <v>0</v>
      </c>
    </row>
    <row r="131" spans="1:227" s="47" customFormat="1" ht="14.25" customHeight="1" x14ac:dyDescent="0.2">
      <c r="A131" s="27"/>
      <c r="B131" s="574" t="s">
        <v>853</v>
      </c>
      <c r="C131" s="580"/>
      <c r="D131" s="575"/>
      <c r="E131" s="932"/>
      <c r="F131" s="24"/>
      <c r="G131" s="23"/>
      <c r="H131" s="24"/>
      <c r="I131" s="307"/>
      <c r="J131" s="479"/>
    </row>
    <row r="132" spans="1:227" s="47" customFormat="1" x14ac:dyDescent="0.2">
      <c r="A132" s="27"/>
      <c r="B132" s="22"/>
      <c r="C132" s="541"/>
      <c r="D132" s="102" t="s">
        <v>1199</v>
      </c>
      <c r="E132" s="932"/>
      <c r="F132" s="24"/>
      <c r="G132" s="23"/>
      <c r="H132" s="24"/>
      <c r="I132" s="307"/>
      <c r="J132" s="479"/>
    </row>
    <row r="133" spans="1:227" ht="12.6" customHeight="1" x14ac:dyDescent="0.2">
      <c r="A133" s="19"/>
      <c r="B133" s="238"/>
      <c r="C133" s="562"/>
      <c r="D133" s="104" t="s">
        <v>364</v>
      </c>
      <c r="E133" s="933" t="s">
        <v>365</v>
      </c>
      <c r="F133" s="9">
        <v>2007</v>
      </c>
      <c r="G133" s="10" t="s">
        <v>669</v>
      </c>
      <c r="H133" s="9">
        <v>2014</v>
      </c>
      <c r="I133" s="430">
        <v>154.80000000000001</v>
      </c>
      <c r="J133" s="514" t="str">
        <f t="shared" si="5"/>
        <v/>
      </c>
    </row>
    <row r="134" spans="1:227" ht="12.6" customHeight="1" x14ac:dyDescent="0.2">
      <c r="A134" s="19"/>
      <c r="B134" s="236"/>
      <c r="C134" s="566"/>
      <c r="D134" s="99" t="s">
        <v>366</v>
      </c>
      <c r="E134" s="38" t="s">
        <v>367</v>
      </c>
      <c r="F134" s="39">
        <v>2007</v>
      </c>
      <c r="G134" s="38" t="s">
        <v>669</v>
      </c>
      <c r="H134" s="39">
        <v>2014</v>
      </c>
      <c r="I134" s="455">
        <v>182.05</v>
      </c>
      <c r="J134" s="521" t="str">
        <f t="shared" si="5"/>
        <v/>
      </c>
    </row>
    <row r="135" spans="1:227" ht="12.6" customHeight="1" x14ac:dyDescent="0.2">
      <c r="A135" s="19"/>
      <c r="B135" s="236"/>
      <c r="C135" s="566"/>
      <c r="D135" s="99" t="s">
        <v>369</v>
      </c>
      <c r="E135" s="38" t="s">
        <v>368</v>
      </c>
      <c r="F135" s="39">
        <v>2007</v>
      </c>
      <c r="G135" s="38" t="s">
        <v>669</v>
      </c>
      <c r="H135" s="39">
        <v>2014</v>
      </c>
      <c r="I135" s="455">
        <v>13</v>
      </c>
      <c r="J135" s="521" t="str">
        <f t="shared" si="5"/>
        <v/>
      </c>
    </row>
    <row r="136" spans="1:227" ht="12.6" customHeight="1" x14ac:dyDescent="0.2">
      <c r="A136" s="19"/>
      <c r="B136" s="236"/>
      <c r="C136" s="566"/>
      <c r="D136" s="99" t="s">
        <v>2054</v>
      </c>
      <c r="E136" s="38" t="s">
        <v>2055</v>
      </c>
      <c r="F136" s="39">
        <v>2007</v>
      </c>
      <c r="G136" s="38" t="s">
        <v>669</v>
      </c>
      <c r="H136" s="39">
        <v>2014</v>
      </c>
      <c r="I136" s="455">
        <v>88.45</v>
      </c>
      <c r="J136" s="521" t="str">
        <f t="shared" si="5"/>
        <v/>
      </c>
    </row>
    <row r="137" spans="1:227" ht="12.6" customHeight="1" x14ac:dyDescent="0.2">
      <c r="A137" s="19"/>
      <c r="B137" s="236"/>
      <c r="C137" s="566"/>
      <c r="D137" s="99" t="s">
        <v>2244</v>
      </c>
      <c r="E137" s="38" t="s">
        <v>2056</v>
      </c>
      <c r="F137" s="39">
        <v>2007</v>
      </c>
      <c r="G137" s="38" t="s">
        <v>669</v>
      </c>
      <c r="H137" s="39">
        <v>2014</v>
      </c>
      <c r="I137" s="455">
        <v>11.5</v>
      </c>
      <c r="J137" s="521" t="str">
        <f t="shared" si="5"/>
        <v/>
      </c>
    </row>
    <row r="138" spans="1:227" ht="15" customHeight="1" x14ac:dyDescent="0.2">
      <c r="A138" s="167"/>
      <c r="B138" s="203"/>
      <c r="C138" s="548"/>
      <c r="D138" s="134" t="s">
        <v>1768</v>
      </c>
      <c r="E138" s="135"/>
      <c r="F138" s="146"/>
      <c r="G138" s="135"/>
      <c r="H138" s="146"/>
      <c r="I138" s="454"/>
      <c r="J138" s="516"/>
    </row>
    <row r="139" spans="1:227" ht="15" customHeight="1" x14ac:dyDescent="0.2">
      <c r="A139" s="167"/>
      <c r="B139" s="367"/>
      <c r="C139" s="547"/>
      <c r="D139" s="134" t="s">
        <v>1628</v>
      </c>
      <c r="E139" s="135"/>
      <c r="F139" s="146"/>
      <c r="G139" s="135"/>
      <c r="H139" s="146"/>
      <c r="I139" s="454"/>
      <c r="J139" s="516"/>
    </row>
    <row r="140" spans="1:227" ht="15" customHeight="1" x14ac:dyDescent="0.2">
      <c r="A140" s="27"/>
      <c r="B140" s="574" t="s">
        <v>682</v>
      </c>
      <c r="C140" s="580"/>
      <c r="D140" s="575"/>
      <c r="E140" s="932"/>
      <c r="F140" s="24"/>
      <c r="G140" s="23"/>
      <c r="H140" s="24"/>
      <c r="I140" s="307"/>
      <c r="J140" s="479"/>
    </row>
    <row r="141" spans="1:227" x14ac:dyDescent="0.2">
      <c r="A141" s="27"/>
      <c r="B141" s="22"/>
      <c r="C141" s="541"/>
      <c r="D141" s="102" t="s">
        <v>181</v>
      </c>
      <c r="E141" s="932"/>
      <c r="F141" s="24"/>
      <c r="G141" s="23"/>
      <c r="H141" s="24"/>
      <c r="I141" s="307"/>
      <c r="J141" s="479"/>
    </row>
    <row r="142" spans="1:227" x14ac:dyDescent="0.2">
      <c r="A142" s="19"/>
      <c r="B142" s="238"/>
      <c r="C142" s="562" t="s">
        <v>385</v>
      </c>
      <c r="D142" s="136" t="s">
        <v>1036</v>
      </c>
      <c r="E142" s="933" t="s">
        <v>1629</v>
      </c>
      <c r="F142" s="9">
        <v>2007</v>
      </c>
      <c r="G142" s="10" t="s">
        <v>669</v>
      </c>
      <c r="H142" s="9">
        <v>2014</v>
      </c>
      <c r="I142" s="430">
        <v>67.47</v>
      </c>
      <c r="J142" s="514" t="str">
        <f>IF(B142&gt;=1,SUM(B142*I142),"")</f>
        <v/>
      </c>
    </row>
    <row r="143" spans="1:227" s="99" customFormat="1" ht="12.6" customHeight="1" x14ac:dyDescent="0.2">
      <c r="A143" s="377"/>
      <c r="B143" s="236"/>
      <c r="C143" s="566"/>
      <c r="D143" s="99" t="s">
        <v>1630</v>
      </c>
      <c r="E143" s="38" t="s">
        <v>1632</v>
      </c>
      <c r="F143" s="9">
        <v>2007</v>
      </c>
      <c r="G143" s="10" t="s">
        <v>669</v>
      </c>
      <c r="H143" s="9">
        <v>2014</v>
      </c>
      <c r="I143" s="83" t="s">
        <v>1631</v>
      </c>
      <c r="J143" s="521" t="str">
        <f t="shared" ref="J143:J160" si="6">IF(B143&gt;=1,SUM(B143*I143),"")</f>
        <v/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</row>
    <row r="144" spans="1:227" s="99" customFormat="1" ht="12.6" customHeight="1" x14ac:dyDescent="0.2">
      <c r="A144" s="377"/>
      <c r="B144" s="236"/>
      <c r="C144" s="566" t="s">
        <v>386</v>
      </c>
      <c r="D144" s="99" t="s">
        <v>1633</v>
      </c>
      <c r="E144" s="38" t="s">
        <v>1634</v>
      </c>
      <c r="F144" s="9">
        <v>2007</v>
      </c>
      <c r="G144" s="10" t="s">
        <v>669</v>
      </c>
      <c r="H144" s="9">
        <v>2014</v>
      </c>
      <c r="I144" s="83" t="s">
        <v>1635</v>
      </c>
      <c r="J144" s="521" t="str">
        <f t="shared" si="6"/>
        <v/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</row>
    <row r="145" spans="1:227" s="99" customFormat="1" ht="12.6" customHeight="1" x14ac:dyDescent="0.2">
      <c r="A145" s="377"/>
      <c r="B145" s="236"/>
      <c r="C145" s="566" t="s">
        <v>387</v>
      </c>
      <c r="D145" s="99" t="s">
        <v>1030</v>
      </c>
      <c r="E145" s="38" t="s">
        <v>1636</v>
      </c>
      <c r="F145" s="9">
        <v>2007</v>
      </c>
      <c r="G145" s="10" t="s">
        <v>669</v>
      </c>
      <c r="H145" s="9">
        <v>2014</v>
      </c>
      <c r="I145" s="455">
        <v>12.47</v>
      </c>
      <c r="J145" s="521" t="str">
        <f t="shared" si="6"/>
        <v/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</row>
    <row r="146" spans="1:227" s="99" customFormat="1" ht="12.6" customHeight="1" x14ac:dyDescent="0.2">
      <c r="A146" s="377"/>
      <c r="B146" s="236"/>
      <c r="C146" s="566" t="s">
        <v>388</v>
      </c>
      <c r="D146" s="99" t="s">
        <v>1637</v>
      </c>
      <c r="E146" s="38" t="s">
        <v>1638</v>
      </c>
      <c r="F146" s="9">
        <v>2007</v>
      </c>
      <c r="G146" s="10" t="s">
        <v>669</v>
      </c>
      <c r="H146" s="9">
        <v>2014</v>
      </c>
      <c r="I146" s="455">
        <v>9.9700000000000006</v>
      </c>
      <c r="J146" s="521" t="str">
        <f t="shared" si="6"/>
        <v/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</row>
    <row r="147" spans="1:227" s="99" customFormat="1" ht="12.6" customHeight="1" x14ac:dyDescent="0.2">
      <c r="A147" s="377"/>
      <c r="B147" s="236"/>
      <c r="C147" s="566" t="s">
        <v>389</v>
      </c>
      <c r="D147" s="99" t="s">
        <v>423</v>
      </c>
      <c r="E147" s="38" t="s">
        <v>1639</v>
      </c>
      <c r="F147" s="9">
        <v>2007</v>
      </c>
      <c r="G147" s="10" t="s">
        <v>669</v>
      </c>
      <c r="H147" s="9">
        <v>2014</v>
      </c>
      <c r="I147" s="455">
        <v>67.47</v>
      </c>
      <c r="J147" s="521" t="str">
        <f t="shared" si="6"/>
        <v/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</row>
    <row r="148" spans="1:227" s="99" customFormat="1" ht="12.6" customHeight="1" x14ac:dyDescent="0.2">
      <c r="A148" s="377"/>
      <c r="B148" s="236"/>
      <c r="C148" s="566" t="s">
        <v>390</v>
      </c>
      <c r="D148" s="99" t="s">
        <v>1640</v>
      </c>
      <c r="E148" s="38" t="s">
        <v>1641</v>
      </c>
      <c r="F148" s="9">
        <v>2007</v>
      </c>
      <c r="G148" s="10" t="s">
        <v>669</v>
      </c>
      <c r="H148" s="9">
        <v>2014</v>
      </c>
      <c r="I148" s="455">
        <v>75.47</v>
      </c>
      <c r="J148" s="521" t="str">
        <f t="shared" si="6"/>
        <v/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</row>
    <row r="149" spans="1:227" s="99" customFormat="1" ht="12.6" customHeight="1" x14ac:dyDescent="0.2">
      <c r="A149" s="377"/>
      <c r="B149" s="236"/>
      <c r="C149" s="566"/>
      <c r="D149" s="99" t="s">
        <v>1642</v>
      </c>
      <c r="E149" s="38" t="s">
        <v>2274</v>
      </c>
      <c r="F149" s="9">
        <v>2007</v>
      </c>
      <c r="G149" s="10" t="s">
        <v>669</v>
      </c>
      <c r="H149" s="9">
        <v>2014</v>
      </c>
      <c r="I149" s="455">
        <v>9.9700000000000006</v>
      </c>
      <c r="J149" s="521" t="str">
        <f t="shared" si="6"/>
        <v/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</row>
    <row r="150" spans="1:227" s="99" customFormat="1" ht="12.6" customHeight="1" x14ac:dyDescent="0.2">
      <c r="A150" s="377"/>
      <c r="B150" s="236"/>
      <c r="C150" s="566"/>
      <c r="D150" s="99" t="s">
        <v>2275</v>
      </c>
      <c r="E150" s="38" t="s">
        <v>2276</v>
      </c>
      <c r="F150" s="9">
        <v>2007</v>
      </c>
      <c r="G150" s="10" t="s">
        <v>669</v>
      </c>
      <c r="H150" s="9">
        <v>2014</v>
      </c>
      <c r="I150" s="455">
        <v>25.97</v>
      </c>
      <c r="J150" s="521" t="str">
        <f t="shared" si="6"/>
        <v/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</row>
    <row r="151" spans="1:227" s="99" customFormat="1" ht="12.6" customHeight="1" x14ac:dyDescent="0.2">
      <c r="A151" s="377"/>
      <c r="B151" s="236"/>
      <c r="C151" s="566"/>
      <c r="D151" s="99" t="s">
        <v>2277</v>
      </c>
      <c r="E151" s="38" t="s">
        <v>1634</v>
      </c>
      <c r="F151" s="9">
        <v>2007</v>
      </c>
      <c r="G151" s="10" t="s">
        <v>669</v>
      </c>
      <c r="H151" s="9">
        <v>2014</v>
      </c>
      <c r="I151" s="455">
        <v>5.47</v>
      </c>
      <c r="J151" s="521" t="str">
        <f t="shared" si="6"/>
        <v/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</row>
    <row r="152" spans="1:227" s="99" customFormat="1" ht="12.6" customHeight="1" x14ac:dyDescent="0.2">
      <c r="A152" s="377"/>
      <c r="B152" s="236"/>
      <c r="C152" s="566"/>
      <c r="D152" s="99" t="s">
        <v>2283</v>
      </c>
      <c r="E152" s="38" t="s">
        <v>285</v>
      </c>
      <c r="F152" s="9">
        <v>2007</v>
      </c>
      <c r="G152" s="10" t="s">
        <v>669</v>
      </c>
      <c r="H152" s="9">
        <v>2014</v>
      </c>
      <c r="I152" s="455">
        <v>33.47</v>
      </c>
      <c r="J152" s="521" t="str">
        <f t="shared" si="6"/>
        <v/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</row>
    <row r="153" spans="1:227" s="99" customFormat="1" ht="12.6" customHeight="1" x14ac:dyDescent="0.2">
      <c r="A153" s="377"/>
      <c r="B153" s="236"/>
      <c r="C153" s="566"/>
      <c r="D153" s="99" t="s">
        <v>2285</v>
      </c>
      <c r="E153" s="38" t="s">
        <v>2284</v>
      </c>
      <c r="F153" s="9">
        <v>2007</v>
      </c>
      <c r="G153" s="10" t="s">
        <v>669</v>
      </c>
      <c r="H153" s="9">
        <v>2014</v>
      </c>
      <c r="I153" s="455">
        <v>33.47</v>
      </c>
      <c r="J153" s="521" t="str">
        <f t="shared" si="6"/>
        <v/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</row>
    <row r="154" spans="1:227" s="99" customFormat="1" ht="12.6" customHeight="1" x14ac:dyDescent="0.2">
      <c r="A154" s="377"/>
      <c r="B154" s="236"/>
      <c r="C154" s="566"/>
      <c r="D154" s="99" t="s">
        <v>2286</v>
      </c>
      <c r="E154" s="38" t="s">
        <v>1684</v>
      </c>
      <c r="F154" s="9">
        <v>2007</v>
      </c>
      <c r="G154" s="10" t="s">
        <v>669</v>
      </c>
      <c r="H154" s="9">
        <v>2014</v>
      </c>
      <c r="I154" s="455">
        <v>24.97</v>
      </c>
      <c r="J154" s="521" t="str">
        <f t="shared" si="6"/>
        <v/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</row>
    <row r="155" spans="1:227" s="99" customFormat="1" ht="12.6" customHeight="1" x14ac:dyDescent="0.2">
      <c r="A155" s="377"/>
      <c r="B155" s="236"/>
      <c r="C155" s="566"/>
      <c r="D155" s="99" t="s">
        <v>1727</v>
      </c>
      <c r="E155" s="38" t="s">
        <v>1685</v>
      </c>
      <c r="F155" s="9">
        <v>2007</v>
      </c>
      <c r="G155" s="10" t="s">
        <v>669</v>
      </c>
      <c r="H155" s="9">
        <v>2014</v>
      </c>
      <c r="I155" s="455">
        <v>5.47</v>
      </c>
      <c r="J155" s="521" t="str">
        <f t="shared" si="6"/>
        <v/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</row>
    <row r="156" spans="1:227" s="99" customFormat="1" ht="12.6" customHeight="1" x14ac:dyDescent="0.2">
      <c r="A156" s="377"/>
      <c r="B156" s="236"/>
      <c r="C156" s="566"/>
      <c r="D156" s="99" t="s">
        <v>1686</v>
      </c>
      <c r="E156" s="38" t="s">
        <v>1687</v>
      </c>
      <c r="F156" s="9">
        <v>2007</v>
      </c>
      <c r="G156" s="10" t="s">
        <v>669</v>
      </c>
      <c r="H156" s="9">
        <v>2014</v>
      </c>
      <c r="I156" s="455">
        <v>29.97</v>
      </c>
      <c r="J156" s="521" t="str">
        <f t="shared" si="6"/>
        <v/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</row>
    <row r="157" spans="1:227" s="99" customFormat="1" ht="12.6" customHeight="1" x14ac:dyDescent="0.2">
      <c r="A157" s="377"/>
      <c r="B157" s="236"/>
      <c r="C157" s="566"/>
      <c r="D157" s="99" t="s">
        <v>1323</v>
      </c>
      <c r="E157" s="38" t="s">
        <v>1688</v>
      </c>
      <c r="F157" s="9">
        <v>2007</v>
      </c>
      <c r="G157" s="10" t="s">
        <v>669</v>
      </c>
      <c r="H157" s="9">
        <v>2014</v>
      </c>
      <c r="I157" s="455">
        <v>259.97000000000003</v>
      </c>
      <c r="J157" s="521" t="str">
        <f t="shared" si="6"/>
        <v/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</row>
    <row r="158" spans="1:227" s="99" customFormat="1" ht="12.6" customHeight="1" x14ac:dyDescent="0.2">
      <c r="A158" s="377"/>
      <c r="B158" s="236"/>
      <c r="C158" s="566"/>
      <c r="D158" s="99" t="s">
        <v>1689</v>
      </c>
      <c r="E158" s="38" t="s">
        <v>1690</v>
      </c>
      <c r="F158" s="9">
        <v>2007</v>
      </c>
      <c r="G158" s="10" t="s">
        <v>669</v>
      </c>
      <c r="H158" s="9">
        <v>2014</v>
      </c>
      <c r="I158" s="455">
        <v>30.97</v>
      </c>
      <c r="J158" s="521" t="str">
        <f t="shared" si="6"/>
        <v/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</row>
    <row r="159" spans="1:227" s="99" customFormat="1" ht="12.6" customHeight="1" x14ac:dyDescent="0.2">
      <c r="A159" s="377"/>
      <c r="B159" s="236"/>
      <c r="C159" s="566" t="s">
        <v>391</v>
      </c>
      <c r="D159" s="99" t="s">
        <v>1807</v>
      </c>
      <c r="E159" s="38" t="s">
        <v>1691</v>
      </c>
      <c r="F159" s="9">
        <v>2007</v>
      </c>
      <c r="G159" s="10" t="s">
        <v>669</v>
      </c>
      <c r="H159" s="9">
        <v>2014</v>
      </c>
      <c r="I159" s="455">
        <v>199.97</v>
      </c>
      <c r="J159" s="521" t="str">
        <f t="shared" si="6"/>
        <v/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</row>
    <row r="160" spans="1:227" s="99" customFormat="1" ht="12.6" customHeight="1" x14ac:dyDescent="0.2">
      <c r="A160" s="377"/>
      <c r="B160" s="269"/>
      <c r="C160" s="611"/>
      <c r="D160" s="99" t="s">
        <v>1692</v>
      </c>
      <c r="E160" s="38" t="s">
        <v>1693</v>
      </c>
      <c r="F160" s="9">
        <v>2007</v>
      </c>
      <c r="G160" s="10" t="s">
        <v>669</v>
      </c>
      <c r="H160" s="9">
        <v>2014</v>
      </c>
      <c r="I160" s="455">
        <v>299.97000000000003</v>
      </c>
      <c r="J160" s="521" t="str">
        <f t="shared" si="6"/>
        <v/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</row>
    <row r="161" spans="1:227" ht="15.75" customHeight="1" x14ac:dyDescent="0.2">
      <c r="A161" s="19"/>
      <c r="B161" s="108"/>
      <c r="C161" s="108"/>
      <c r="D161" s="468"/>
      <c r="E161" s="42"/>
      <c r="F161" s="108"/>
      <c r="G161" s="108"/>
      <c r="H161" s="976" t="s">
        <v>2158</v>
      </c>
      <c r="I161" s="976"/>
      <c r="J161" s="234">
        <f>SUM(J132:J160)</f>
        <v>0</v>
      </c>
    </row>
    <row r="162" spans="1:227" ht="17.25" customHeight="1" x14ac:dyDescent="0.2">
      <c r="A162" s="19"/>
      <c r="B162" s="40"/>
      <c r="C162" s="40"/>
      <c r="D162" s="1051"/>
      <c r="E162" s="1051"/>
      <c r="F162" s="7"/>
      <c r="G162" s="978" t="s">
        <v>355</v>
      </c>
      <c r="H162" s="978"/>
      <c r="I162" s="978"/>
      <c r="J162" s="478">
        <f>J161*0.1975</f>
        <v>0</v>
      </c>
    </row>
    <row r="163" spans="1:227" ht="17.25" customHeight="1" x14ac:dyDescent="0.2">
      <c r="A163" s="19"/>
      <c r="B163" s="40"/>
      <c r="C163" s="40"/>
      <c r="D163" s="1020"/>
      <c r="E163" s="1020"/>
      <c r="F163" s="7"/>
      <c r="G163" s="42"/>
      <c r="H163" s="979" t="s">
        <v>2320</v>
      </c>
      <c r="I163" s="979"/>
      <c r="J163" s="235">
        <f>J161+J162</f>
        <v>0</v>
      </c>
    </row>
    <row r="164" spans="1:227" ht="15" customHeight="1" x14ac:dyDescent="0.2">
      <c r="A164" s="27"/>
      <c r="B164" s="574" t="s">
        <v>682</v>
      </c>
      <c r="C164" s="580"/>
      <c r="D164" s="575"/>
      <c r="E164" s="932"/>
      <c r="F164" s="24"/>
      <c r="G164" s="23"/>
      <c r="H164" s="24"/>
      <c r="I164" s="307"/>
      <c r="J164" s="479"/>
    </row>
    <row r="165" spans="1:227" s="47" customFormat="1" x14ac:dyDescent="0.2">
      <c r="A165" s="27"/>
      <c r="B165" s="22"/>
      <c r="C165" s="541"/>
      <c r="D165" s="102" t="s">
        <v>1200</v>
      </c>
      <c r="E165" s="932"/>
      <c r="F165" s="24"/>
      <c r="G165" s="23"/>
      <c r="H165" s="24"/>
      <c r="I165" s="307"/>
      <c r="J165" s="479"/>
    </row>
    <row r="166" spans="1:227" s="104" customFormat="1" ht="12.6" customHeight="1" x14ac:dyDescent="0.2">
      <c r="A166" s="378"/>
      <c r="B166" s="238"/>
      <c r="C166" s="562"/>
      <c r="D166" s="104" t="s">
        <v>1694</v>
      </c>
      <c r="E166" s="933" t="s">
        <v>1695</v>
      </c>
      <c r="F166" s="9">
        <v>2007</v>
      </c>
      <c r="G166" s="10" t="s">
        <v>669</v>
      </c>
      <c r="H166" s="9">
        <v>2014</v>
      </c>
      <c r="I166" s="430">
        <v>129.97</v>
      </c>
      <c r="J166" s="496" t="str">
        <f>IF(B166&gt;=1,SUM(B166*I166),"")</f>
        <v/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</row>
    <row r="167" spans="1:227" s="99" customFormat="1" ht="12.6" customHeight="1" x14ac:dyDescent="0.2">
      <c r="A167" s="377"/>
      <c r="B167" s="236"/>
      <c r="C167" s="566"/>
      <c r="D167" s="99" t="s">
        <v>511</v>
      </c>
      <c r="E167" s="38" t="s">
        <v>512</v>
      </c>
      <c r="F167" s="9">
        <v>2007</v>
      </c>
      <c r="G167" s="10" t="s">
        <v>669</v>
      </c>
      <c r="H167" s="9">
        <v>2014</v>
      </c>
      <c r="I167" s="455">
        <v>199.97</v>
      </c>
      <c r="J167" s="521" t="str">
        <f>IF(B167&gt;=1,SUM(B167*I167),"")</f>
        <v/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</row>
    <row r="168" spans="1:227" s="99" customFormat="1" ht="12.6" customHeight="1" x14ac:dyDescent="0.2">
      <c r="A168" s="377"/>
      <c r="B168" s="236"/>
      <c r="C168" s="566"/>
      <c r="D168" s="99" t="s">
        <v>513</v>
      </c>
      <c r="E168" s="38" t="s">
        <v>514</v>
      </c>
      <c r="F168" s="9">
        <v>2007</v>
      </c>
      <c r="G168" s="10" t="s">
        <v>669</v>
      </c>
      <c r="H168" s="9">
        <v>2014</v>
      </c>
      <c r="I168" s="455">
        <v>199.97</v>
      </c>
      <c r="J168" s="521" t="str">
        <f>IF(B168&gt;=1,SUM(B168*I168),"")</f>
        <v/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</row>
    <row r="169" spans="1:227" s="99" customFormat="1" ht="12.6" customHeight="1" x14ac:dyDescent="0.2">
      <c r="A169" s="377"/>
      <c r="B169" s="236"/>
      <c r="C169" s="566"/>
      <c r="D169" s="99" t="s">
        <v>515</v>
      </c>
      <c r="E169" s="38" t="s">
        <v>516</v>
      </c>
      <c r="F169" s="9">
        <v>2007</v>
      </c>
      <c r="G169" s="10" t="s">
        <v>669</v>
      </c>
      <c r="H169" s="9">
        <v>2014</v>
      </c>
      <c r="I169" s="455">
        <v>29.97</v>
      </c>
      <c r="J169" s="521" t="str">
        <f>IF(B169&gt;=1,SUM(B169*I169),"")</f>
        <v/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</row>
    <row r="170" spans="1:227" ht="26.25" customHeight="1" x14ac:dyDescent="0.2">
      <c r="A170" s="27"/>
      <c r="B170" s="22"/>
      <c r="C170" s="541"/>
      <c r="D170" s="91" t="s">
        <v>1569</v>
      </c>
      <c r="E170" s="932"/>
      <c r="F170" s="24"/>
      <c r="G170" s="23"/>
      <c r="H170" s="24"/>
      <c r="I170" s="307"/>
      <c r="J170" s="479"/>
    </row>
    <row r="171" spans="1:227" x14ac:dyDescent="0.2">
      <c r="A171" s="27"/>
      <c r="B171" s="574" t="s">
        <v>2573</v>
      </c>
      <c r="C171" s="580"/>
      <c r="D171" s="575"/>
      <c r="E171" s="932"/>
      <c r="F171" s="24"/>
      <c r="G171" s="23"/>
      <c r="H171" s="24"/>
      <c r="I171" s="307"/>
      <c r="J171" s="479"/>
    </row>
    <row r="172" spans="1:227" x14ac:dyDescent="0.2">
      <c r="A172" s="27"/>
      <c r="B172" s="22"/>
      <c r="C172" s="541"/>
      <c r="D172" s="140" t="s">
        <v>2749</v>
      </c>
      <c r="E172" s="932"/>
      <c r="F172" s="24"/>
      <c r="G172" s="23"/>
      <c r="H172" s="24"/>
      <c r="I172" s="307"/>
      <c r="J172" s="479"/>
    </row>
    <row r="173" spans="1:227" ht="15.75" customHeight="1" x14ac:dyDescent="0.2">
      <c r="A173" s="19"/>
      <c r="B173" s="238"/>
      <c r="C173" s="562"/>
      <c r="D173" s="119" t="s">
        <v>1036</v>
      </c>
      <c r="E173" s="933" t="s">
        <v>2750</v>
      </c>
      <c r="F173" s="71">
        <v>2016</v>
      </c>
      <c r="G173" s="10" t="s">
        <v>1457</v>
      </c>
      <c r="H173" s="9">
        <v>2022</v>
      </c>
      <c r="I173" s="430">
        <v>135.13999999999999</v>
      </c>
      <c r="J173" s="514" t="str">
        <f>IF(B173&gt;=1,SUM(B173*I173),"")</f>
        <v/>
      </c>
    </row>
    <row r="174" spans="1:227" x14ac:dyDescent="0.2">
      <c r="A174" s="19"/>
      <c r="B174" s="236"/>
      <c r="C174" s="566"/>
      <c r="D174" s="118" t="s">
        <v>2751</v>
      </c>
      <c r="E174" s="38" t="s">
        <v>2752</v>
      </c>
      <c r="F174" s="39">
        <v>2016</v>
      </c>
      <c r="G174" s="10" t="s">
        <v>1457</v>
      </c>
      <c r="H174" s="9">
        <v>2022</v>
      </c>
      <c r="I174" s="455"/>
      <c r="J174" s="514" t="str">
        <f>IF(B174&gt;=1,SUM(B174*I174),"")</f>
        <v/>
      </c>
    </row>
    <row r="175" spans="1:227" ht="12.75" customHeight="1" x14ac:dyDescent="0.2">
      <c r="A175" s="27"/>
      <c r="B175" s="236"/>
      <c r="C175" s="562"/>
      <c r="D175" s="119" t="s">
        <v>1322</v>
      </c>
      <c r="E175" s="933" t="s">
        <v>2753</v>
      </c>
      <c r="F175" s="9">
        <v>2016</v>
      </c>
      <c r="G175" s="10" t="s">
        <v>1457</v>
      </c>
      <c r="H175" s="9">
        <v>2022</v>
      </c>
      <c r="I175" s="430"/>
      <c r="J175" s="514" t="str">
        <f>IF(B175&gt;=1,SUM(B175*I175),"")</f>
        <v/>
      </c>
    </row>
    <row r="176" spans="1:227" x14ac:dyDescent="0.2">
      <c r="A176" s="27"/>
      <c r="B176" s="236"/>
      <c r="C176" s="566"/>
      <c r="D176" s="118" t="s">
        <v>1624</v>
      </c>
      <c r="E176" s="38" t="s">
        <v>2754</v>
      </c>
      <c r="F176" s="39">
        <v>2016</v>
      </c>
      <c r="G176" s="10" t="s">
        <v>1457</v>
      </c>
      <c r="H176" s="9">
        <v>2022</v>
      </c>
      <c r="I176" s="455"/>
      <c r="J176" s="514" t="str">
        <f>IF(B176&gt;=1,SUM(B176*I176),"")</f>
        <v/>
      </c>
    </row>
    <row r="177" spans="1:10" x14ac:dyDescent="0.2">
      <c r="A177" s="27"/>
      <c r="B177" s="236"/>
      <c r="C177" s="566"/>
      <c r="D177" s="118" t="s">
        <v>2726</v>
      </c>
      <c r="E177" s="38" t="s">
        <v>2755</v>
      </c>
      <c r="F177" s="39">
        <v>2016</v>
      </c>
      <c r="G177" s="10" t="s">
        <v>1457</v>
      </c>
      <c r="H177" s="9">
        <v>2022</v>
      </c>
      <c r="I177" s="455"/>
      <c r="J177" s="514"/>
    </row>
    <row r="178" spans="1:10" x14ac:dyDescent="0.2">
      <c r="A178" s="27"/>
      <c r="B178" s="236"/>
      <c r="C178" s="566"/>
      <c r="D178" s="118"/>
      <c r="E178" s="38"/>
      <c r="F178" s="39"/>
      <c r="G178" s="38"/>
      <c r="H178" s="39"/>
      <c r="I178" s="455"/>
      <c r="J178" s="514"/>
    </row>
    <row r="179" spans="1:10" x14ac:dyDescent="0.2">
      <c r="A179" s="27"/>
      <c r="B179" s="236"/>
      <c r="C179" s="566"/>
      <c r="D179" s="99"/>
      <c r="E179" s="38"/>
      <c r="F179" s="39"/>
      <c r="G179" s="38"/>
      <c r="H179" s="39"/>
      <c r="I179" s="455"/>
      <c r="J179" s="514"/>
    </row>
    <row r="180" spans="1:10" x14ac:dyDescent="0.2">
      <c r="A180" s="27"/>
      <c r="B180" s="236"/>
      <c r="C180" s="566"/>
      <c r="D180" s="99"/>
      <c r="E180" s="38"/>
      <c r="F180" s="39"/>
      <c r="G180" s="38"/>
      <c r="H180" s="39"/>
      <c r="I180" s="455"/>
      <c r="J180" s="514"/>
    </row>
    <row r="181" spans="1:10" ht="20.25" customHeight="1" x14ac:dyDescent="0.2">
      <c r="A181" s="27"/>
      <c r="B181" s="608"/>
      <c r="C181" s="582"/>
      <c r="D181" s="608"/>
      <c r="E181" s="936"/>
      <c r="F181" s="2"/>
      <c r="G181" s="23"/>
      <c r="H181" s="24"/>
      <c r="I181" s="452"/>
      <c r="J181" s="526"/>
    </row>
    <row r="182" spans="1:10" s="260" customFormat="1" x14ac:dyDescent="0.2">
      <c r="A182" s="167"/>
      <c r="B182" s="360"/>
      <c r="C182" s="603"/>
      <c r="D182" s="445"/>
      <c r="E182" s="135"/>
      <c r="F182" s="146"/>
      <c r="G182" s="135"/>
      <c r="H182" s="146"/>
      <c r="I182" s="454"/>
      <c r="J182" s="516" t="str">
        <f>IF(B182&gt;=1,SUM(B182*I182),"")</f>
        <v/>
      </c>
    </row>
    <row r="183" spans="1:10" x14ac:dyDescent="0.2">
      <c r="A183" s="27"/>
      <c r="B183" s="238"/>
      <c r="C183" s="562"/>
      <c r="D183" s="117"/>
      <c r="E183" s="933"/>
      <c r="F183" s="9"/>
      <c r="G183" s="10"/>
      <c r="H183" s="9"/>
      <c r="I183" s="430"/>
      <c r="J183" s="514" t="str">
        <f>IF(B183&gt;=1,SUM(B183*I183),"")</f>
        <v/>
      </c>
    </row>
    <row r="184" spans="1:10" x14ac:dyDescent="0.2">
      <c r="A184" s="27"/>
      <c r="B184" s="236"/>
      <c r="C184" s="562"/>
      <c r="D184" s="117"/>
      <c r="E184" s="38"/>
      <c r="F184" s="9"/>
      <c r="G184" s="10"/>
      <c r="H184" s="9"/>
      <c r="I184" s="430"/>
      <c r="J184" s="521" t="str">
        <f t="shared" ref="J184:J189" si="7">IF(B184&gt;=1,SUM(B184*I184),"")</f>
        <v/>
      </c>
    </row>
    <row r="185" spans="1:10" x14ac:dyDescent="0.2">
      <c r="A185" s="27"/>
      <c r="B185" s="236"/>
      <c r="C185" s="562"/>
      <c r="D185" s="117"/>
      <c r="E185" s="935"/>
      <c r="F185" s="9"/>
      <c r="G185" s="10"/>
      <c r="H185" s="9"/>
      <c r="I185" s="430"/>
      <c r="J185" s="521" t="str">
        <f t="shared" si="7"/>
        <v/>
      </c>
    </row>
    <row r="186" spans="1:10" x14ac:dyDescent="0.2">
      <c r="A186" s="27"/>
      <c r="B186" s="236"/>
      <c r="C186" s="566"/>
      <c r="D186" s="118"/>
      <c r="E186" s="38"/>
      <c r="F186" s="9"/>
      <c r="G186" s="10"/>
      <c r="H186" s="9"/>
      <c r="I186" s="455"/>
      <c r="J186" s="514" t="str">
        <f t="shared" si="7"/>
        <v/>
      </c>
    </row>
    <row r="187" spans="1:10" x14ac:dyDescent="0.2">
      <c r="A187" s="27"/>
      <c r="B187" s="236"/>
      <c r="C187" s="566"/>
      <c r="D187" s="118"/>
      <c r="E187" s="38"/>
      <c r="F187" s="9"/>
      <c r="G187" s="10"/>
      <c r="H187" s="9"/>
      <c r="I187" s="455"/>
      <c r="J187" s="514" t="str">
        <f t="shared" si="7"/>
        <v/>
      </c>
    </row>
    <row r="188" spans="1:10" x14ac:dyDescent="0.2">
      <c r="A188" s="19"/>
      <c r="B188" s="236"/>
      <c r="C188" s="566"/>
      <c r="D188" s="35"/>
      <c r="E188" s="38"/>
      <c r="F188" s="9"/>
      <c r="G188" s="10"/>
      <c r="H188" s="9"/>
      <c r="I188" s="455"/>
      <c r="J188" s="514" t="str">
        <f t="shared" si="7"/>
        <v/>
      </c>
    </row>
    <row r="189" spans="1:10" x14ac:dyDescent="0.2">
      <c r="A189" s="19"/>
      <c r="B189" s="236"/>
      <c r="C189" s="566"/>
      <c r="D189" s="35"/>
      <c r="E189" s="38"/>
      <c r="F189" s="39"/>
      <c r="G189" s="38"/>
      <c r="H189" s="39"/>
      <c r="I189" s="455"/>
      <c r="J189" s="521" t="str">
        <f t="shared" si="7"/>
        <v/>
      </c>
    </row>
    <row r="190" spans="1:10" x14ac:dyDescent="0.2">
      <c r="A190" s="19"/>
      <c r="B190" s="13"/>
      <c r="C190" s="13"/>
      <c r="D190" s="49"/>
      <c r="E190" s="15"/>
      <c r="F190" s="16"/>
      <c r="G190" s="15"/>
      <c r="H190" s="16"/>
      <c r="I190" s="453"/>
      <c r="J190" s="523"/>
    </row>
    <row r="191" spans="1:10" ht="15.75" customHeight="1" x14ac:dyDescent="0.2">
      <c r="A191" s="19"/>
      <c r="B191" s="108"/>
      <c r="C191" s="108"/>
      <c r="D191" s="468"/>
      <c r="E191" s="42"/>
      <c r="F191" s="108"/>
      <c r="G191" s="108"/>
      <c r="H191" s="976" t="s">
        <v>2158</v>
      </c>
      <c r="I191" s="976"/>
      <c r="J191" s="234">
        <f>SUM(J166:J189)</f>
        <v>0</v>
      </c>
    </row>
    <row r="192" spans="1:10" ht="17.25" customHeight="1" x14ac:dyDescent="0.2">
      <c r="A192" s="19"/>
      <c r="B192" s="40"/>
      <c r="C192" s="40"/>
      <c r="D192" s="1051"/>
      <c r="E192" s="1051"/>
      <c r="F192" s="7"/>
      <c r="G192" s="978" t="s">
        <v>355</v>
      </c>
      <c r="H192" s="978"/>
      <c r="I192" s="978"/>
      <c r="J192" s="478">
        <f>J191*0.1975</f>
        <v>0</v>
      </c>
    </row>
    <row r="193" spans="1:10" ht="17.25" customHeight="1" x14ac:dyDescent="0.2">
      <c r="A193" s="19"/>
      <c r="B193" s="40"/>
      <c r="C193" s="40"/>
      <c r="D193" s="1020"/>
      <c r="E193" s="1020"/>
      <c r="F193" s="7"/>
      <c r="G193" s="42"/>
      <c r="H193" s="979" t="s">
        <v>2320</v>
      </c>
      <c r="I193" s="979"/>
      <c r="J193" s="235">
        <f>J191+J192</f>
        <v>0</v>
      </c>
    </row>
    <row r="194" spans="1:10" ht="18" customHeight="1" x14ac:dyDescent="0.2">
      <c r="A194" s="27"/>
      <c r="B194" s="22"/>
      <c r="C194" s="541"/>
      <c r="D194" s="91" t="s">
        <v>1622</v>
      </c>
      <c r="E194" s="932"/>
      <c r="F194" s="24"/>
      <c r="G194" s="23"/>
      <c r="H194" s="24"/>
      <c r="I194" s="307"/>
      <c r="J194" s="479"/>
    </row>
    <row r="195" spans="1:10" ht="13.5" customHeight="1" x14ac:dyDescent="0.2">
      <c r="A195" s="27"/>
      <c r="B195" s="574" t="s">
        <v>192</v>
      </c>
      <c r="C195" s="580"/>
      <c r="D195" s="575"/>
      <c r="E195" s="932"/>
      <c r="F195" s="24"/>
      <c r="G195" s="23"/>
      <c r="H195" s="24"/>
      <c r="I195" s="307"/>
      <c r="J195" s="479"/>
    </row>
    <row r="196" spans="1:10" ht="12.75" customHeight="1" x14ac:dyDescent="0.2">
      <c r="A196" s="27"/>
      <c r="B196" s="22"/>
      <c r="C196" s="541"/>
      <c r="D196" s="140" t="s">
        <v>3329</v>
      </c>
      <c r="E196" s="932"/>
      <c r="F196" s="24"/>
      <c r="G196" s="23"/>
      <c r="H196" s="24"/>
      <c r="I196" s="307"/>
      <c r="J196" s="479"/>
    </row>
    <row r="197" spans="1:10" ht="13.5" customHeight="1" x14ac:dyDescent="0.2">
      <c r="A197" s="19"/>
      <c r="B197" s="238"/>
      <c r="C197" s="562"/>
      <c r="D197" s="119" t="s">
        <v>1036</v>
      </c>
      <c r="E197" s="933" t="s">
        <v>3380</v>
      </c>
      <c r="F197" s="71">
        <v>2019</v>
      </c>
      <c r="G197" s="10" t="s">
        <v>3381</v>
      </c>
      <c r="H197" s="9">
        <v>2020</v>
      </c>
      <c r="I197" s="430">
        <v>110.42</v>
      </c>
      <c r="J197" s="514" t="str">
        <f>IF(B197&gt;=1,SUM(B197*I197),"")</f>
        <v/>
      </c>
    </row>
    <row r="198" spans="1:10" ht="16.5" customHeight="1" x14ac:dyDescent="0.2">
      <c r="A198" s="19"/>
      <c r="B198" s="236"/>
      <c r="C198" s="566"/>
      <c r="D198" s="35" t="s">
        <v>3330</v>
      </c>
      <c r="E198" s="38" t="s">
        <v>3331</v>
      </c>
      <c r="F198" s="71">
        <v>2019</v>
      </c>
      <c r="G198" s="10" t="s">
        <v>669</v>
      </c>
      <c r="H198" s="9">
        <v>2020</v>
      </c>
      <c r="I198" s="431">
        <v>0</v>
      </c>
      <c r="J198" s="521" t="str">
        <f t="shared" ref="J198" si="8">IF(B198&gt;=1,SUM(B198*I198),"")</f>
        <v/>
      </c>
    </row>
    <row r="199" spans="1:10" ht="21" customHeight="1" x14ac:dyDescent="0.2">
      <c r="A199" s="27"/>
      <c r="B199" s="22"/>
      <c r="C199" s="541"/>
      <c r="D199" s="91" t="s">
        <v>2267</v>
      </c>
      <c r="E199" s="932"/>
      <c r="F199" s="24"/>
      <c r="G199" s="23"/>
      <c r="H199" s="24"/>
      <c r="I199" s="307"/>
      <c r="J199" s="479"/>
    </row>
    <row r="200" spans="1:10" x14ac:dyDescent="0.2">
      <c r="A200" s="27"/>
      <c r="B200" s="574" t="s">
        <v>682</v>
      </c>
      <c r="C200" s="580"/>
      <c r="D200" s="575"/>
      <c r="E200" s="932"/>
      <c r="F200" s="24"/>
      <c r="G200" s="23"/>
      <c r="H200" s="24"/>
      <c r="I200" s="307"/>
      <c r="J200" s="479"/>
    </row>
    <row r="201" spans="1:10" ht="25.5" x14ac:dyDescent="0.2">
      <c r="A201" s="27"/>
      <c r="B201" s="22"/>
      <c r="C201" s="541"/>
      <c r="D201" s="140" t="s">
        <v>1189</v>
      </c>
      <c r="E201" s="932"/>
      <c r="F201" s="24"/>
      <c r="G201" s="23"/>
      <c r="H201" s="24"/>
      <c r="I201" s="307"/>
      <c r="J201" s="479"/>
    </row>
    <row r="202" spans="1:10" x14ac:dyDescent="0.2">
      <c r="A202" s="27"/>
      <c r="B202" s="238"/>
      <c r="C202" s="562" t="s">
        <v>392</v>
      </c>
      <c r="D202" s="117" t="s">
        <v>1036</v>
      </c>
      <c r="E202" s="933" t="s">
        <v>1190</v>
      </c>
      <c r="F202" s="9">
        <v>2007</v>
      </c>
      <c r="G202" s="10" t="s">
        <v>669</v>
      </c>
      <c r="H202" s="9">
        <v>2014</v>
      </c>
      <c r="I202" s="430">
        <v>66.47</v>
      </c>
      <c r="J202" s="352" t="str">
        <f>IF(B202&gt;=1,SUM(B202*I202),"")</f>
        <v/>
      </c>
    </row>
    <row r="203" spans="1:10" s="19" customFormat="1" ht="25.5" x14ac:dyDescent="0.2">
      <c r="A203" s="27"/>
      <c r="B203" s="236"/>
      <c r="C203" s="566" t="s">
        <v>393</v>
      </c>
      <c r="D203" s="118" t="s">
        <v>553</v>
      </c>
      <c r="E203" s="38" t="s">
        <v>1559</v>
      </c>
      <c r="F203" s="9">
        <v>2007</v>
      </c>
      <c r="G203" s="10" t="s">
        <v>669</v>
      </c>
      <c r="H203" s="9">
        <v>2014</v>
      </c>
      <c r="I203" s="455">
        <v>66.47</v>
      </c>
      <c r="J203" s="521" t="str">
        <f>IF(B203&gt;=1,SUM(B203*I203),"")</f>
        <v/>
      </c>
    </row>
    <row r="204" spans="1:10" s="19" customFormat="1" x14ac:dyDescent="0.2">
      <c r="A204" s="27"/>
      <c r="B204" s="236"/>
      <c r="C204" s="562" t="s">
        <v>394</v>
      </c>
      <c r="D204" s="118" t="s">
        <v>2057</v>
      </c>
      <c r="E204" s="38" t="s">
        <v>2058</v>
      </c>
      <c r="F204" s="9">
        <v>2007</v>
      </c>
      <c r="G204" s="10" t="s">
        <v>669</v>
      </c>
      <c r="H204" s="9">
        <v>2014</v>
      </c>
      <c r="I204" s="455">
        <v>5.47</v>
      </c>
      <c r="J204" s="521" t="str">
        <f>IF(B204&gt;=1,SUM(B204*I204),"")</f>
        <v/>
      </c>
    </row>
    <row r="205" spans="1:10" x14ac:dyDescent="0.2">
      <c r="B205"/>
      <c r="C205"/>
      <c r="D205"/>
      <c r="I205"/>
      <c r="J205" s="505"/>
    </row>
    <row r="206" spans="1:10" ht="15.75" customHeight="1" x14ac:dyDescent="0.2">
      <c r="A206" s="19"/>
      <c r="B206" s="108"/>
      <c r="C206" s="108"/>
      <c r="D206" s="468"/>
      <c r="E206" s="42"/>
      <c r="F206" s="108"/>
      <c r="G206" s="108"/>
      <c r="H206" s="976" t="s">
        <v>2158</v>
      </c>
      <c r="I206" s="976"/>
      <c r="J206" s="234">
        <f>SUM(J191:J200)</f>
        <v>0</v>
      </c>
    </row>
    <row r="207" spans="1:10" ht="17.25" customHeight="1" x14ac:dyDescent="0.2">
      <c r="A207" s="19"/>
      <c r="B207" s="40"/>
      <c r="C207" s="40"/>
      <c r="D207" s="1051"/>
      <c r="E207" s="1051"/>
      <c r="F207" s="7"/>
      <c r="G207" s="978" t="s">
        <v>355</v>
      </c>
      <c r="H207" s="978"/>
      <c r="I207" s="978"/>
      <c r="J207" s="478">
        <f>J206*0.1975</f>
        <v>0</v>
      </c>
    </row>
    <row r="208" spans="1:10" ht="17.25" customHeight="1" x14ac:dyDescent="0.2">
      <c r="A208" s="19"/>
      <c r="B208" s="40"/>
      <c r="C208" s="40"/>
      <c r="D208" s="1020"/>
      <c r="E208" s="1020"/>
      <c r="F208" s="7"/>
      <c r="G208" s="42"/>
      <c r="H208" s="979" t="s">
        <v>2320</v>
      </c>
      <c r="I208" s="979"/>
      <c r="J208" s="235">
        <f>J206+J207</f>
        <v>0</v>
      </c>
    </row>
    <row r="209" spans="1:10" s="47" customFormat="1" ht="25.5" customHeight="1" x14ac:dyDescent="0.2">
      <c r="A209" s="27"/>
      <c r="B209" s="22"/>
      <c r="C209" s="541"/>
      <c r="D209" s="470" t="s">
        <v>1339</v>
      </c>
      <c r="E209" s="932"/>
      <c r="F209" s="24"/>
      <c r="G209" s="23"/>
      <c r="H209" s="24"/>
      <c r="I209" s="307"/>
      <c r="J209" s="479"/>
    </row>
    <row r="210" spans="1:10" s="27" customFormat="1" x14ac:dyDescent="0.2">
      <c r="B210" s="238"/>
      <c r="C210" s="562" t="s">
        <v>395</v>
      </c>
      <c r="D210" s="117" t="s">
        <v>2059</v>
      </c>
      <c r="E210" s="933" t="s">
        <v>2060</v>
      </c>
      <c r="F210" s="9">
        <v>2007</v>
      </c>
      <c r="G210" s="10" t="s">
        <v>669</v>
      </c>
      <c r="H210" s="9">
        <v>2014</v>
      </c>
      <c r="I210" s="430">
        <v>9.9700000000000006</v>
      </c>
      <c r="J210" s="352" t="str">
        <f>IF(B210&gt;=1,SUM(B210*I210),"")</f>
        <v/>
      </c>
    </row>
    <row r="211" spans="1:10" s="19" customFormat="1" x14ac:dyDescent="0.2">
      <c r="A211" s="27"/>
      <c r="B211" s="236"/>
      <c r="C211" s="566" t="s">
        <v>396</v>
      </c>
      <c r="D211" s="118" t="s">
        <v>1030</v>
      </c>
      <c r="E211" s="38" t="s">
        <v>2061</v>
      </c>
      <c r="F211" s="9">
        <v>2007</v>
      </c>
      <c r="G211" s="10" t="s">
        <v>669</v>
      </c>
      <c r="H211" s="9">
        <v>2014</v>
      </c>
      <c r="I211" s="455">
        <v>5.47</v>
      </c>
      <c r="J211" s="521" t="str">
        <f t="shared" ref="J211:J228" si="9">IF(B211&gt;=1,SUM(B211*I211),"")</f>
        <v/>
      </c>
    </row>
    <row r="212" spans="1:10" s="19" customFormat="1" x14ac:dyDescent="0.2">
      <c r="A212" s="27"/>
      <c r="B212" s="236"/>
      <c r="C212" s="562" t="s">
        <v>397</v>
      </c>
      <c r="D212" s="118" t="s">
        <v>1431</v>
      </c>
      <c r="E212" s="38" t="s">
        <v>1432</v>
      </c>
      <c r="F212" s="9">
        <v>2007</v>
      </c>
      <c r="G212" s="10" t="s">
        <v>669</v>
      </c>
      <c r="H212" s="9">
        <v>2014</v>
      </c>
      <c r="I212" s="455">
        <v>4.97</v>
      </c>
      <c r="J212" s="521" t="str">
        <f t="shared" si="9"/>
        <v/>
      </c>
    </row>
    <row r="213" spans="1:10" s="19" customFormat="1" x14ac:dyDescent="0.2">
      <c r="A213" s="27"/>
      <c r="B213" s="236"/>
      <c r="C213" s="566" t="s">
        <v>398</v>
      </c>
      <c r="D213" s="118" t="s">
        <v>1442</v>
      </c>
      <c r="E213" s="38" t="s">
        <v>1443</v>
      </c>
      <c r="F213" s="9">
        <v>2007</v>
      </c>
      <c r="G213" s="10" t="s">
        <v>669</v>
      </c>
      <c r="H213" s="9">
        <v>2014</v>
      </c>
      <c r="I213" s="455">
        <v>66.47</v>
      </c>
      <c r="J213" s="521" t="str">
        <f t="shared" si="9"/>
        <v/>
      </c>
    </row>
    <row r="214" spans="1:10" s="19" customFormat="1" x14ac:dyDescent="0.2">
      <c r="A214" s="27"/>
      <c r="B214" s="236"/>
      <c r="C214" s="562" t="s">
        <v>399</v>
      </c>
      <c r="D214" s="118" t="s">
        <v>1322</v>
      </c>
      <c r="E214" s="38" t="s">
        <v>1444</v>
      </c>
      <c r="F214" s="9">
        <v>2007</v>
      </c>
      <c r="G214" s="10" t="s">
        <v>669</v>
      </c>
      <c r="H214" s="9">
        <v>2014</v>
      </c>
      <c r="I214" s="455">
        <v>94.97</v>
      </c>
      <c r="J214" s="521" t="str">
        <f t="shared" si="9"/>
        <v/>
      </c>
    </row>
    <row r="215" spans="1:10" s="19" customFormat="1" x14ac:dyDescent="0.2">
      <c r="A215" s="27"/>
      <c r="B215" s="236"/>
      <c r="C215" s="566"/>
      <c r="D215" s="118" t="s">
        <v>1445</v>
      </c>
      <c r="E215" s="38" t="s">
        <v>1446</v>
      </c>
      <c r="F215" s="9">
        <v>2007</v>
      </c>
      <c r="G215" s="10" t="s">
        <v>669</v>
      </c>
      <c r="H215" s="9">
        <v>2014</v>
      </c>
      <c r="I215" s="455">
        <v>249.97</v>
      </c>
      <c r="J215" s="521" t="str">
        <f t="shared" si="9"/>
        <v/>
      </c>
    </row>
    <row r="216" spans="1:10" s="19" customFormat="1" x14ac:dyDescent="0.2">
      <c r="A216" s="27"/>
      <c r="B216" s="236"/>
      <c r="C216" s="566"/>
      <c r="D216" s="118" t="s">
        <v>1447</v>
      </c>
      <c r="E216" s="38" t="s">
        <v>1448</v>
      </c>
      <c r="F216" s="9">
        <v>2007</v>
      </c>
      <c r="G216" s="10" t="s">
        <v>669</v>
      </c>
      <c r="H216" s="9">
        <v>2014</v>
      </c>
      <c r="I216" s="455">
        <v>299.97000000000003</v>
      </c>
      <c r="J216" s="521" t="str">
        <f t="shared" si="9"/>
        <v/>
      </c>
    </row>
    <row r="217" spans="1:10" s="19" customFormat="1" x14ac:dyDescent="0.2">
      <c r="A217" s="27"/>
      <c r="B217" s="236"/>
      <c r="C217" s="566"/>
      <c r="D217" s="118" t="s">
        <v>1832</v>
      </c>
      <c r="E217" s="38" t="s">
        <v>1833</v>
      </c>
      <c r="F217" s="9">
        <v>2007</v>
      </c>
      <c r="G217" s="10" t="s">
        <v>669</v>
      </c>
      <c r="H217" s="9">
        <v>2014</v>
      </c>
      <c r="I217" s="455">
        <v>8.4700000000000006</v>
      </c>
      <c r="J217" s="521" t="str">
        <f t="shared" si="9"/>
        <v/>
      </c>
    </row>
    <row r="218" spans="1:10" s="19" customFormat="1" x14ac:dyDescent="0.2">
      <c r="A218" s="27"/>
      <c r="B218" s="236"/>
      <c r="C218" s="566"/>
      <c r="D218" s="118" t="s">
        <v>1834</v>
      </c>
      <c r="E218" s="38" t="s">
        <v>1835</v>
      </c>
      <c r="F218" s="9">
        <v>2007</v>
      </c>
      <c r="G218" s="10" t="s">
        <v>669</v>
      </c>
      <c r="H218" s="9">
        <v>2014</v>
      </c>
      <c r="I218" s="455">
        <v>21.97</v>
      </c>
      <c r="J218" s="521" t="str">
        <f t="shared" si="9"/>
        <v/>
      </c>
    </row>
    <row r="219" spans="1:10" s="19" customFormat="1" x14ac:dyDescent="0.2">
      <c r="A219" s="27"/>
      <c r="B219" s="236"/>
      <c r="C219" s="566"/>
      <c r="D219" s="118" t="s">
        <v>544</v>
      </c>
      <c r="E219" s="38" t="s">
        <v>545</v>
      </c>
      <c r="F219" s="9">
        <v>2007</v>
      </c>
      <c r="G219" s="10" t="s">
        <v>669</v>
      </c>
      <c r="H219" s="9">
        <v>2014</v>
      </c>
      <c r="I219" s="455">
        <v>59.47</v>
      </c>
      <c r="J219" s="521" t="str">
        <f t="shared" si="9"/>
        <v/>
      </c>
    </row>
    <row r="220" spans="1:10" s="19" customFormat="1" x14ac:dyDescent="0.2">
      <c r="A220" s="27"/>
      <c r="B220" s="236"/>
      <c r="C220" s="566"/>
      <c r="D220" s="118" t="s">
        <v>546</v>
      </c>
      <c r="E220" s="38" t="s">
        <v>547</v>
      </c>
      <c r="F220" s="9">
        <v>2007</v>
      </c>
      <c r="G220" s="10" t="s">
        <v>669</v>
      </c>
      <c r="H220" s="9">
        <v>2014</v>
      </c>
      <c r="I220" s="455">
        <v>30.97</v>
      </c>
      <c r="J220" s="521" t="str">
        <f t="shared" si="9"/>
        <v/>
      </c>
    </row>
    <row r="221" spans="1:10" s="19" customFormat="1" x14ac:dyDescent="0.2">
      <c r="A221" s="27"/>
      <c r="B221" s="236"/>
      <c r="C221" s="566"/>
      <c r="D221" s="118" t="s">
        <v>756</v>
      </c>
      <c r="E221" s="38" t="s">
        <v>755</v>
      </c>
      <c r="F221" s="9">
        <v>2007</v>
      </c>
      <c r="G221" s="10" t="s">
        <v>669</v>
      </c>
      <c r="H221" s="9">
        <v>2014</v>
      </c>
      <c r="I221" s="455">
        <v>34.97</v>
      </c>
      <c r="J221" s="521" t="str">
        <f t="shared" si="9"/>
        <v/>
      </c>
    </row>
    <row r="222" spans="1:10" s="19" customFormat="1" x14ac:dyDescent="0.2">
      <c r="A222" s="27"/>
      <c r="B222" s="236"/>
      <c r="C222" s="566" t="s">
        <v>400</v>
      </c>
      <c r="D222" s="118" t="s">
        <v>1807</v>
      </c>
      <c r="E222" s="38" t="s">
        <v>548</v>
      </c>
      <c r="F222" s="9">
        <v>2007</v>
      </c>
      <c r="G222" s="10" t="s">
        <v>669</v>
      </c>
      <c r="H222" s="9">
        <v>2014</v>
      </c>
      <c r="I222" s="455">
        <v>199.97</v>
      </c>
      <c r="J222" s="521" t="str">
        <f t="shared" si="9"/>
        <v/>
      </c>
    </row>
    <row r="223" spans="1:10" s="19" customFormat="1" x14ac:dyDescent="0.2">
      <c r="A223" s="27"/>
      <c r="B223" s="236"/>
      <c r="C223" s="566"/>
      <c r="D223" s="118" t="s">
        <v>1466</v>
      </c>
      <c r="E223" s="38" t="s">
        <v>549</v>
      </c>
      <c r="F223" s="9">
        <v>2007</v>
      </c>
      <c r="G223" s="10" t="s">
        <v>669</v>
      </c>
      <c r="H223" s="9">
        <v>2014</v>
      </c>
      <c r="I223" s="455">
        <v>249.97</v>
      </c>
      <c r="J223" s="521" t="str">
        <f t="shared" si="9"/>
        <v/>
      </c>
    </row>
    <row r="224" spans="1:10" s="19" customFormat="1" x14ac:dyDescent="0.2">
      <c r="A224" s="27"/>
      <c r="B224" s="236"/>
      <c r="C224" s="566"/>
      <c r="D224" s="118" t="s">
        <v>1756</v>
      </c>
      <c r="E224" s="38" t="s">
        <v>1757</v>
      </c>
      <c r="F224" s="9">
        <v>2007</v>
      </c>
      <c r="G224" s="10" t="s">
        <v>669</v>
      </c>
      <c r="H224" s="9">
        <v>2014</v>
      </c>
      <c r="I224" s="455">
        <v>29.97</v>
      </c>
      <c r="J224" s="521" t="str">
        <f t="shared" si="9"/>
        <v/>
      </c>
    </row>
    <row r="225" spans="1:10" s="19" customFormat="1" x14ac:dyDescent="0.2">
      <c r="A225" s="27"/>
      <c r="B225" s="236"/>
      <c r="C225" s="566"/>
      <c r="D225" s="118" t="s">
        <v>2131</v>
      </c>
      <c r="E225" s="38" t="s">
        <v>2132</v>
      </c>
      <c r="F225" s="9">
        <v>2007</v>
      </c>
      <c r="G225" s="10" t="s">
        <v>669</v>
      </c>
      <c r="H225" s="9">
        <v>2014</v>
      </c>
      <c r="I225" s="455">
        <v>129.97</v>
      </c>
      <c r="J225" s="521" t="str">
        <f t="shared" si="9"/>
        <v/>
      </c>
    </row>
    <row r="226" spans="1:10" s="19" customFormat="1" x14ac:dyDescent="0.2">
      <c r="A226" s="27"/>
      <c r="B226" s="236"/>
      <c r="C226" s="566"/>
      <c r="D226" s="118" t="s">
        <v>706</v>
      </c>
      <c r="E226" s="38" t="s">
        <v>2133</v>
      </c>
      <c r="F226" s="9">
        <v>2007</v>
      </c>
      <c r="G226" s="10" t="s">
        <v>669</v>
      </c>
      <c r="H226" s="9">
        <v>2014</v>
      </c>
      <c r="I226" s="455">
        <v>30.97</v>
      </c>
      <c r="J226" s="521" t="str">
        <f t="shared" si="9"/>
        <v/>
      </c>
    </row>
    <row r="227" spans="1:10" s="19" customFormat="1" x14ac:dyDescent="0.2">
      <c r="A227" s="27"/>
      <c r="B227" s="236"/>
      <c r="C227" s="566"/>
      <c r="D227" s="118" t="s">
        <v>2135</v>
      </c>
      <c r="E227" s="38" t="s">
        <v>2134</v>
      </c>
      <c r="F227" s="9">
        <v>2007</v>
      </c>
      <c r="G227" s="10" t="s">
        <v>669</v>
      </c>
      <c r="H227" s="9">
        <v>2014</v>
      </c>
      <c r="I227" s="455">
        <v>199.97</v>
      </c>
      <c r="J227" s="521" t="str">
        <f t="shared" si="9"/>
        <v/>
      </c>
    </row>
    <row r="228" spans="1:10" s="19" customFormat="1" x14ac:dyDescent="0.2">
      <c r="A228" s="27"/>
      <c r="B228" s="236"/>
      <c r="C228" s="566"/>
      <c r="D228" s="118" t="s">
        <v>2136</v>
      </c>
      <c r="E228" s="38" t="s">
        <v>2137</v>
      </c>
      <c r="F228" s="9">
        <v>2007</v>
      </c>
      <c r="G228" s="10" t="s">
        <v>669</v>
      </c>
      <c r="H228" s="9">
        <v>2014</v>
      </c>
      <c r="I228" s="455">
        <v>199.97</v>
      </c>
      <c r="J228" s="521" t="str">
        <f t="shared" si="9"/>
        <v/>
      </c>
    </row>
    <row r="229" spans="1:10" ht="15" customHeight="1" x14ac:dyDescent="0.2">
      <c r="A229" s="27"/>
      <c r="B229" s="22"/>
      <c r="C229" s="541"/>
      <c r="D229" s="91" t="s">
        <v>699</v>
      </c>
      <c r="E229" s="932"/>
      <c r="F229" s="24"/>
      <c r="G229" s="23"/>
      <c r="H229" s="24"/>
      <c r="I229" s="307"/>
      <c r="J229" s="479"/>
    </row>
    <row r="230" spans="1:10" x14ac:dyDescent="0.2">
      <c r="A230" s="27"/>
      <c r="B230" s="574" t="s">
        <v>2254</v>
      </c>
      <c r="C230" s="580"/>
      <c r="D230" s="575"/>
      <c r="E230" s="932"/>
      <c r="F230" s="24"/>
      <c r="G230" s="23"/>
      <c r="H230" s="24"/>
      <c r="I230" s="307"/>
      <c r="J230" s="479"/>
    </row>
    <row r="231" spans="1:10" ht="16.5" customHeight="1" x14ac:dyDescent="0.2">
      <c r="A231" s="27"/>
      <c r="B231" s="22"/>
      <c r="C231" s="541"/>
      <c r="D231" s="724" t="s">
        <v>528</v>
      </c>
      <c r="E231" s="932"/>
      <c r="F231" s="24"/>
      <c r="G231" s="23"/>
      <c r="H231" s="24"/>
      <c r="I231" s="307"/>
      <c r="J231" s="479"/>
    </row>
    <row r="232" spans="1:10" ht="12.75" customHeight="1" x14ac:dyDescent="0.2">
      <c r="A232" s="19"/>
      <c r="B232" s="238"/>
      <c r="C232" s="562" t="s">
        <v>401</v>
      </c>
      <c r="D232" s="119" t="s">
        <v>1036</v>
      </c>
      <c r="E232" s="933" t="s">
        <v>2138</v>
      </c>
      <c r="F232" s="9">
        <v>2007</v>
      </c>
      <c r="G232" s="10" t="s">
        <v>669</v>
      </c>
      <c r="H232" s="9">
        <v>2014</v>
      </c>
      <c r="I232" s="430">
        <v>57.97</v>
      </c>
      <c r="J232" s="514" t="str">
        <f>IF(B232&gt;=1,SUM(B232*I232),"")</f>
        <v/>
      </c>
    </row>
    <row r="233" spans="1:10" x14ac:dyDescent="0.2">
      <c r="A233" s="27"/>
      <c r="B233" s="236"/>
      <c r="C233" s="566" t="s">
        <v>402</v>
      </c>
      <c r="D233" s="99" t="s">
        <v>1030</v>
      </c>
      <c r="E233" s="38" t="s">
        <v>2140</v>
      </c>
      <c r="F233" s="9">
        <v>2007</v>
      </c>
      <c r="G233" s="10" t="s">
        <v>669</v>
      </c>
      <c r="H233" s="9">
        <v>2014</v>
      </c>
      <c r="I233" s="455">
        <v>35.67</v>
      </c>
      <c r="J233" s="521" t="str">
        <f>IF(B233&gt;=1,SUM(B233*I233),"")</f>
        <v/>
      </c>
    </row>
    <row r="234" spans="1:10" x14ac:dyDescent="0.2">
      <c r="A234" s="27"/>
      <c r="B234" s="236"/>
      <c r="C234" s="566"/>
      <c r="D234" s="99" t="s">
        <v>2141</v>
      </c>
      <c r="E234" s="38" t="s">
        <v>2142</v>
      </c>
      <c r="F234" s="9">
        <v>2007</v>
      </c>
      <c r="G234" s="10" t="s">
        <v>669</v>
      </c>
      <c r="H234" s="9">
        <v>2014</v>
      </c>
      <c r="I234" s="455">
        <v>99.87</v>
      </c>
      <c r="J234" s="521" t="str">
        <f>IF(B234&gt;=1,SUM(B234*I234),"")</f>
        <v/>
      </c>
    </row>
    <row r="235" spans="1:10" x14ac:dyDescent="0.2">
      <c r="A235" s="27"/>
      <c r="B235" s="236"/>
      <c r="C235" s="566"/>
      <c r="D235" s="99" t="s">
        <v>1</v>
      </c>
      <c r="E235" s="38" t="s">
        <v>2143</v>
      </c>
      <c r="F235" s="9">
        <v>2007</v>
      </c>
      <c r="G235" s="10" t="s">
        <v>669</v>
      </c>
      <c r="H235" s="9">
        <v>2014</v>
      </c>
      <c r="I235" s="455">
        <v>70.17</v>
      </c>
      <c r="J235" s="521" t="str">
        <f>IF(B235&gt;=1,SUM(B235*I235),"")</f>
        <v/>
      </c>
    </row>
    <row r="236" spans="1:10" x14ac:dyDescent="0.2">
      <c r="B236"/>
      <c r="C236"/>
      <c r="D236"/>
      <c r="I236"/>
      <c r="J236" s="505"/>
    </row>
    <row r="237" spans="1:10" ht="20.25" customHeight="1" x14ac:dyDescent="0.2">
      <c r="A237" s="19"/>
      <c r="B237" s="108"/>
      <c r="C237" s="108"/>
      <c r="D237" s="466"/>
      <c r="E237" s="42"/>
      <c r="F237" s="108"/>
      <c r="G237" s="108"/>
      <c r="H237" s="976" t="s">
        <v>2158</v>
      </c>
      <c r="I237" s="976"/>
      <c r="J237" s="234">
        <f>SUM(J229:J235)</f>
        <v>0</v>
      </c>
    </row>
    <row r="238" spans="1:10" ht="21" customHeight="1" x14ac:dyDescent="0.2">
      <c r="A238" s="19"/>
      <c r="B238" s="40"/>
      <c r="C238" s="40"/>
      <c r="D238" s="1051"/>
      <c r="E238" s="1051"/>
      <c r="F238" s="7"/>
      <c r="G238" s="978" t="s">
        <v>355</v>
      </c>
      <c r="H238" s="978"/>
      <c r="I238" s="978"/>
      <c r="J238" s="478">
        <f>J237*0.1975</f>
        <v>0</v>
      </c>
    </row>
    <row r="239" spans="1:10" ht="20.25" customHeight="1" x14ac:dyDescent="0.2">
      <c r="A239" s="19"/>
      <c r="B239" s="40"/>
      <c r="C239" s="40"/>
      <c r="D239" s="1020"/>
      <c r="E239" s="1020"/>
      <c r="F239" s="7"/>
      <c r="G239" s="42"/>
      <c r="H239" s="979" t="s">
        <v>2320</v>
      </c>
      <c r="I239" s="979"/>
      <c r="J239" s="235">
        <f>J237+J238</f>
        <v>0</v>
      </c>
    </row>
    <row r="240" spans="1:10" ht="15" customHeight="1" x14ac:dyDescent="0.2">
      <c r="A240" s="27"/>
      <c r="B240" s="22"/>
      <c r="C240" s="541"/>
      <c r="D240" s="91" t="s">
        <v>529</v>
      </c>
      <c r="E240" s="932"/>
      <c r="F240" s="24"/>
      <c r="G240" s="23"/>
      <c r="H240" s="24"/>
      <c r="I240" s="307"/>
      <c r="J240" s="479"/>
    </row>
    <row r="241" spans="1:10" x14ac:dyDescent="0.2">
      <c r="A241" s="27"/>
      <c r="B241" s="574" t="s">
        <v>530</v>
      </c>
      <c r="C241" s="580"/>
      <c r="D241" s="575"/>
      <c r="E241" s="932"/>
      <c r="F241" s="24"/>
      <c r="G241" s="23"/>
      <c r="H241" s="24"/>
      <c r="I241" s="307"/>
      <c r="J241" s="479"/>
    </row>
    <row r="242" spans="1:10" ht="16.5" customHeight="1" x14ac:dyDescent="0.2">
      <c r="A242" s="27"/>
      <c r="B242" s="22"/>
      <c r="C242" s="541"/>
      <c r="D242" s="140" t="s">
        <v>531</v>
      </c>
      <c r="E242" s="932"/>
      <c r="F242" s="24"/>
      <c r="G242" s="23"/>
      <c r="H242" s="24"/>
      <c r="I242" s="307"/>
      <c r="J242" s="479"/>
    </row>
    <row r="243" spans="1:10" ht="12.75" customHeight="1" x14ac:dyDescent="0.2">
      <c r="A243" s="19"/>
      <c r="B243" s="238"/>
      <c r="C243" s="562"/>
      <c r="D243" s="119" t="s">
        <v>1036</v>
      </c>
      <c r="E243" s="725" t="s">
        <v>532</v>
      </c>
      <c r="F243" s="9">
        <v>2007</v>
      </c>
      <c r="G243" s="10" t="s">
        <v>669</v>
      </c>
      <c r="H243" s="9">
        <v>2014</v>
      </c>
      <c r="I243" s="430">
        <v>98.97</v>
      </c>
      <c r="J243" s="514" t="str">
        <f>IF(B243&gt;=1,SUM(B243*I243),"")</f>
        <v/>
      </c>
    </row>
    <row r="244" spans="1:10" ht="15.75" customHeight="1" x14ac:dyDescent="0.2">
      <c r="A244" s="27"/>
      <c r="B244" s="22"/>
      <c r="C244" s="541"/>
      <c r="D244" s="91" t="s">
        <v>1202</v>
      </c>
      <c r="E244" s="932"/>
      <c r="F244" s="24"/>
      <c r="G244" s="23"/>
      <c r="H244" s="24"/>
      <c r="I244" s="307"/>
      <c r="J244" s="479"/>
    </row>
    <row r="245" spans="1:10" ht="9.75" customHeight="1" x14ac:dyDescent="0.2">
      <c r="A245" s="27"/>
      <c r="B245" s="574" t="s">
        <v>682</v>
      </c>
      <c r="C245" s="580"/>
      <c r="D245" s="575"/>
      <c r="E245" s="932"/>
      <c r="F245" s="24"/>
      <c r="G245" s="23"/>
      <c r="H245" s="24"/>
      <c r="I245" s="307"/>
      <c r="J245" s="479"/>
    </row>
    <row r="246" spans="1:10" x14ac:dyDescent="0.2">
      <c r="A246" s="27"/>
      <c r="B246" s="22"/>
      <c r="C246" s="541"/>
      <c r="D246" s="102" t="s">
        <v>1399</v>
      </c>
      <c r="E246" s="932"/>
      <c r="F246" s="24"/>
      <c r="G246" s="23"/>
      <c r="H246" s="24"/>
      <c r="I246" s="307"/>
      <c r="J246" s="479"/>
    </row>
    <row r="247" spans="1:10" x14ac:dyDescent="0.2">
      <c r="A247" s="19"/>
      <c r="B247" s="238"/>
      <c r="C247" s="562"/>
      <c r="D247" s="48" t="s">
        <v>1036</v>
      </c>
      <c r="E247" s="933" t="s">
        <v>1400</v>
      </c>
      <c r="F247" s="10" t="s">
        <v>1401</v>
      </c>
      <c r="G247" s="10" t="s">
        <v>178</v>
      </c>
      <c r="H247" s="10" t="s">
        <v>1402</v>
      </c>
      <c r="I247" s="430">
        <v>63.47</v>
      </c>
      <c r="J247" s="514" t="str">
        <f>IF(B247&gt;=1,SUM(B247*I247),"")</f>
        <v/>
      </c>
    </row>
    <row r="248" spans="1:10" ht="12.75" customHeight="1" x14ac:dyDescent="0.2">
      <c r="A248" s="27"/>
      <c r="B248" s="236"/>
      <c r="C248" s="566"/>
      <c r="D248" s="99" t="s">
        <v>1403</v>
      </c>
      <c r="E248" s="38" t="s">
        <v>1404</v>
      </c>
      <c r="F248" s="10" t="s">
        <v>1401</v>
      </c>
      <c r="G248" s="10" t="s">
        <v>178</v>
      </c>
      <c r="H248" s="10" t="s">
        <v>1402</v>
      </c>
      <c r="I248" s="455">
        <v>18.47</v>
      </c>
      <c r="J248" s="521" t="str">
        <f>IF(B248&gt;=1,SUM(B248*I248),"")</f>
        <v/>
      </c>
    </row>
    <row r="249" spans="1:10" ht="12.75" customHeight="1" x14ac:dyDescent="0.2">
      <c r="A249" s="27"/>
      <c r="B249" s="236"/>
      <c r="C249" s="566"/>
      <c r="D249" s="99" t="s">
        <v>1407</v>
      </c>
      <c r="E249" s="38" t="s">
        <v>1406</v>
      </c>
      <c r="F249" s="10" t="s">
        <v>1401</v>
      </c>
      <c r="G249" s="10" t="s">
        <v>178</v>
      </c>
      <c r="H249" s="10" t="s">
        <v>1402</v>
      </c>
      <c r="I249" s="455">
        <v>49.97</v>
      </c>
      <c r="J249" s="521" t="str">
        <f>IF(B249&gt;=1,SUM(B249*I249),"")</f>
        <v/>
      </c>
    </row>
    <row r="250" spans="1:10" ht="12.75" customHeight="1" x14ac:dyDescent="0.2">
      <c r="A250" s="27"/>
      <c r="B250" s="236"/>
      <c r="C250" s="566"/>
      <c r="D250" s="99" t="s">
        <v>1323</v>
      </c>
      <c r="E250" s="38" t="s">
        <v>1405</v>
      </c>
      <c r="F250" s="10" t="s">
        <v>1401</v>
      </c>
      <c r="G250" s="10" t="s">
        <v>178</v>
      </c>
      <c r="H250" s="10" t="s">
        <v>1402</v>
      </c>
      <c r="I250" s="455">
        <v>199.97</v>
      </c>
      <c r="J250" s="521" t="str">
        <f>IF(B250&gt;=1,SUM(B250*I250),"")</f>
        <v/>
      </c>
    </row>
    <row r="251" spans="1:10" s="260" customFormat="1" ht="14.25" customHeight="1" x14ac:dyDescent="0.2">
      <c r="A251" s="167"/>
      <c r="B251" s="181"/>
      <c r="C251" s="541"/>
      <c r="D251" s="182" t="s">
        <v>704</v>
      </c>
      <c r="E251" s="135"/>
      <c r="F251" s="146"/>
      <c r="G251" s="135"/>
      <c r="H251" s="146"/>
      <c r="I251" s="454"/>
      <c r="J251" s="516"/>
    </row>
    <row r="252" spans="1:10" s="260" customFormat="1" ht="9.75" customHeight="1" x14ac:dyDescent="0.2">
      <c r="A252" s="167"/>
      <c r="B252" s="606" t="s">
        <v>682</v>
      </c>
      <c r="C252" s="580"/>
      <c r="D252" s="607"/>
      <c r="E252" s="135"/>
      <c r="F252" s="146"/>
      <c r="G252" s="135"/>
      <c r="H252" s="146"/>
      <c r="I252" s="454"/>
      <c r="J252" s="516"/>
    </row>
    <row r="253" spans="1:10" s="260" customFormat="1" x14ac:dyDescent="0.2">
      <c r="A253" s="167"/>
      <c r="B253" s="181"/>
      <c r="C253" s="541"/>
      <c r="D253" s="184" t="s">
        <v>700</v>
      </c>
      <c r="E253" s="135"/>
      <c r="F253" s="146"/>
      <c r="G253" s="135"/>
      <c r="H253" s="146"/>
      <c r="I253" s="454"/>
      <c r="J253" s="516"/>
    </row>
    <row r="254" spans="1:10" s="260" customFormat="1" x14ac:dyDescent="0.2">
      <c r="A254" s="168"/>
      <c r="B254" s="171"/>
      <c r="C254" s="612"/>
      <c r="D254" s="231" t="s">
        <v>1036</v>
      </c>
      <c r="E254" s="72" t="s">
        <v>701</v>
      </c>
      <c r="F254" s="72">
        <v>2005</v>
      </c>
      <c r="G254" s="72" t="s">
        <v>178</v>
      </c>
      <c r="H254" s="72">
        <v>2012</v>
      </c>
      <c r="I254" s="179" t="s">
        <v>1321</v>
      </c>
      <c r="J254" s="514" t="str">
        <f>IF(B254&gt;=1,SUM(B254*0),"")</f>
        <v/>
      </c>
    </row>
    <row r="255" spans="1:10" s="260" customFormat="1" x14ac:dyDescent="0.2">
      <c r="A255" s="167"/>
      <c r="B255" s="374"/>
      <c r="C255" s="613"/>
      <c r="D255" s="182" t="s">
        <v>702</v>
      </c>
      <c r="E255" s="135"/>
      <c r="F255" s="375"/>
      <c r="G255" s="375"/>
      <c r="H255" s="375"/>
      <c r="I255" s="454"/>
      <c r="J255" s="527"/>
    </row>
    <row r="256" spans="1:10" x14ac:dyDescent="0.2">
      <c r="A256" s="27"/>
      <c r="B256" s="14" t="s">
        <v>682</v>
      </c>
      <c r="C256" s="542"/>
      <c r="D256" s="538"/>
      <c r="E256" s="932"/>
      <c r="F256" s="60"/>
      <c r="G256" s="60"/>
      <c r="H256" s="60"/>
      <c r="I256" s="307"/>
      <c r="J256" s="131"/>
    </row>
    <row r="257" spans="1:10" x14ac:dyDescent="0.2">
      <c r="A257" s="27"/>
      <c r="B257" s="127"/>
      <c r="C257" s="613"/>
      <c r="D257" s="368" t="s">
        <v>703</v>
      </c>
      <c r="E257" s="932"/>
      <c r="F257" s="60"/>
      <c r="G257" s="60"/>
      <c r="H257" s="60"/>
      <c r="I257" s="307"/>
      <c r="J257" s="131"/>
    </row>
    <row r="258" spans="1:10" x14ac:dyDescent="0.2">
      <c r="A258" s="19"/>
      <c r="B258" s="238"/>
      <c r="C258" s="562"/>
      <c r="D258" s="48" t="s">
        <v>1036</v>
      </c>
      <c r="E258" s="933"/>
      <c r="F258" s="59"/>
      <c r="G258" s="59"/>
      <c r="H258" s="59"/>
      <c r="I258" s="430" t="s">
        <v>1321</v>
      </c>
      <c r="J258" s="514" t="str">
        <f>IF(B258&gt;=1,SUM(B258*0),"")</f>
        <v/>
      </c>
    </row>
    <row r="259" spans="1:10" ht="16.5" customHeight="1" x14ac:dyDescent="0.2">
      <c r="A259" s="27"/>
      <c r="B259" s="22"/>
      <c r="C259" s="541"/>
      <c r="D259" s="91" t="s">
        <v>705</v>
      </c>
      <c r="E259" s="932"/>
      <c r="F259" s="24"/>
      <c r="G259" s="23"/>
      <c r="H259" s="24"/>
      <c r="I259" s="307"/>
      <c r="J259" s="479"/>
    </row>
    <row r="260" spans="1:10" ht="12.75" customHeight="1" x14ac:dyDescent="0.2">
      <c r="A260" s="27"/>
      <c r="B260" s="574" t="s">
        <v>2374</v>
      </c>
      <c r="C260" s="580"/>
      <c r="D260" s="575"/>
      <c r="E260" s="932"/>
      <c r="F260" s="24"/>
      <c r="G260" s="23"/>
      <c r="H260" s="24"/>
      <c r="I260" s="307"/>
      <c r="J260" s="479"/>
    </row>
    <row r="261" spans="1:10" x14ac:dyDescent="0.2">
      <c r="A261" s="27"/>
      <c r="B261" s="240"/>
      <c r="C261" s="564"/>
      <c r="D261" s="102" t="s">
        <v>3321</v>
      </c>
      <c r="E261" s="932"/>
      <c r="F261" s="24"/>
      <c r="G261" s="23"/>
      <c r="H261" s="24"/>
      <c r="I261" s="307"/>
      <c r="J261" s="479"/>
    </row>
    <row r="262" spans="1:10" x14ac:dyDescent="0.2">
      <c r="A262" s="19"/>
      <c r="B262" s="238"/>
      <c r="C262" s="562"/>
      <c r="D262" s="48" t="s">
        <v>1036</v>
      </c>
      <c r="E262" s="933" t="s">
        <v>3322</v>
      </c>
      <c r="F262" s="10" t="s">
        <v>3327</v>
      </c>
      <c r="G262" s="10" t="s">
        <v>178</v>
      </c>
      <c r="H262" s="10" t="s">
        <v>3328</v>
      </c>
      <c r="I262" s="430">
        <v>158.31</v>
      </c>
      <c r="J262" s="514" t="str">
        <f>IF(B262&gt;=1,SUM(B262*I262),"")</f>
        <v/>
      </c>
    </row>
    <row r="263" spans="1:10" x14ac:dyDescent="0.2">
      <c r="A263" s="19"/>
      <c r="B263" s="236"/>
      <c r="C263" s="566"/>
      <c r="D263" s="35" t="s">
        <v>2253</v>
      </c>
      <c r="E263" s="38" t="s">
        <v>3324</v>
      </c>
      <c r="F263" s="10" t="s">
        <v>3327</v>
      </c>
      <c r="G263" s="10" t="s">
        <v>178</v>
      </c>
      <c r="H263" s="10" t="s">
        <v>3328</v>
      </c>
      <c r="I263" s="455">
        <v>0</v>
      </c>
      <c r="J263" s="514" t="str">
        <f>IF(B263&gt;=1,SUM(B263*I263),"")</f>
        <v/>
      </c>
    </row>
    <row r="264" spans="1:10" x14ac:dyDescent="0.2">
      <c r="A264" s="19"/>
      <c r="B264" s="236"/>
      <c r="C264" s="566"/>
      <c r="D264" s="35" t="s">
        <v>3325</v>
      </c>
      <c r="E264" s="38" t="s">
        <v>3326</v>
      </c>
      <c r="F264" s="10" t="s">
        <v>3327</v>
      </c>
      <c r="G264" s="10" t="s">
        <v>178</v>
      </c>
      <c r="H264" s="10" t="s">
        <v>3328</v>
      </c>
      <c r="I264" s="455">
        <v>0</v>
      </c>
      <c r="J264" s="514" t="str">
        <f>IF(B264&gt;=1,SUM(B264*I264),"")</f>
        <v/>
      </c>
    </row>
    <row r="265" spans="1:10" ht="16.5" customHeight="1" x14ac:dyDescent="0.2">
      <c r="A265" s="27"/>
      <c r="B265" s="78"/>
      <c r="C265" s="548"/>
      <c r="D265" s="107" t="s">
        <v>2030</v>
      </c>
      <c r="E265" s="42"/>
      <c r="F265" s="111"/>
      <c r="G265" s="42"/>
      <c r="H265" s="111"/>
      <c r="I265" s="461"/>
      <c r="J265" s="500"/>
    </row>
    <row r="266" spans="1:10" ht="12" customHeight="1" x14ac:dyDescent="0.2">
      <c r="A266" s="27"/>
      <c r="B266" s="127"/>
      <c r="C266" s="613"/>
      <c r="D266" s="91" t="s">
        <v>702</v>
      </c>
      <c r="E266" s="932"/>
      <c r="F266" s="60"/>
      <c r="G266" s="60"/>
      <c r="H266" s="60"/>
      <c r="I266" s="307"/>
      <c r="J266" s="131"/>
    </row>
    <row r="267" spans="1:10" ht="12.75" customHeight="1" x14ac:dyDescent="0.2">
      <c r="A267" s="27"/>
      <c r="B267" s="14" t="s">
        <v>318</v>
      </c>
      <c r="C267" s="542"/>
      <c r="D267" s="538"/>
      <c r="E267" s="932"/>
      <c r="F267" s="60"/>
      <c r="G267" s="60"/>
      <c r="H267" s="60"/>
      <c r="I267" s="307"/>
      <c r="J267" s="131"/>
    </row>
    <row r="268" spans="1:10" x14ac:dyDescent="0.2">
      <c r="A268" s="27"/>
      <c r="B268" s="127"/>
      <c r="C268" s="613"/>
      <c r="D268" s="368" t="s">
        <v>2031</v>
      </c>
      <c r="E268" s="932"/>
      <c r="F268" s="60"/>
      <c r="G268" s="60"/>
      <c r="H268" s="60"/>
      <c r="I268" s="307"/>
      <c r="J268" s="131"/>
    </row>
    <row r="269" spans="1:10" ht="12.6" customHeight="1" x14ac:dyDescent="0.2">
      <c r="A269" s="19"/>
      <c r="B269" s="238"/>
      <c r="C269" s="564" t="s">
        <v>403</v>
      </c>
      <c r="D269" s="28" t="s">
        <v>456</v>
      </c>
      <c r="E269" s="932" t="s">
        <v>668</v>
      </c>
      <c r="F269" s="9">
        <v>2002</v>
      </c>
      <c r="G269" s="10" t="s">
        <v>669</v>
      </c>
      <c r="H269" s="9">
        <v>2009</v>
      </c>
      <c r="I269" s="462">
        <v>98.74</v>
      </c>
      <c r="J269" s="514" t="str">
        <f t="shared" ref="J269:J274" si="10">IF(B269&gt;=1,SUM(B269*I269),"")</f>
        <v/>
      </c>
    </row>
    <row r="270" spans="1:10" ht="12.6" customHeight="1" x14ac:dyDescent="0.2">
      <c r="A270" s="19"/>
      <c r="B270" s="236"/>
      <c r="C270" s="563" t="s">
        <v>404</v>
      </c>
      <c r="D270" s="30" t="s">
        <v>670</v>
      </c>
      <c r="E270" s="3" t="s">
        <v>671</v>
      </c>
      <c r="F270" s="9">
        <v>2002</v>
      </c>
      <c r="G270" s="38" t="s">
        <v>669</v>
      </c>
      <c r="H270" s="39">
        <v>2009</v>
      </c>
      <c r="I270" s="455" t="s">
        <v>672</v>
      </c>
      <c r="J270" s="514" t="str">
        <f>IF(B270&gt;=1,SUM(B270*0),"")</f>
        <v/>
      </c>
    </row>
    <row r="271" spans="1:10" ht="12.6" customHeight="1" x14ac:dyDescent="0.2">
      <c r="A271" s="19"/>
      <c r="B271" s="236"/>
      <c r="C271" s="566" t="s">
        <v>405</v>
      </c>
      <c r="D271" s="35" t="s">
        <v>673</v>
      </c>
      <c r="E271" s="38" t="s">
        <v>674</v>
      </c>
      <c r="F271" s="9">
        <v>2002</v>
      </c>
      <c r="G271" s="38" t="s">
        <v>669</v>
      </c>
      <c r="H271" s="39">
        <v>2009</v>
      </c>
      <c r="I271" s="430">
        <v>24.5</v>
      </c>
      <c r="J271" s="514" t="str">
        <f t="shared" si="10"/>
        <v/>
      </c>
    </row>
    <row r="272" spans="1:10" ht="12.6" customHeight="1" x14ac:dyDescent="0.2">
      <c r="A272" s="19"/>
      <c r="B272" s="236"/>
      <c r="C272" s="566" t="s">
        <v>406</v>
      </c>
      <c r="D272" s="99" t="s">
        <v>677</v>
      </c>
      <c r="E272" s="38" t="s">
        <v>676</v>
      </c>
      <c r="F272" s="9">
        <v>2002</v>
      </c>
      <c r="G272" s="38" t="s">
        <v>669</v>
      </c>
      <c r="H272" s="39">
        <v>2009</v>
      </c>
      <c r="I272" s="455">
        <v>49</v>
      </c>
      <c r="J272" s="514" t="str">
        <f t="shared" si="10"/>
        <v/>
      </c>
    </row>
    <row r="273" spans="1:229" ht="12.6" customHeight="1" x14ac:dyDescent="0.2">
      <c r="A273" s="19"/>
      <c r="B273" s="236"/>
      <c r="C273" s="566"/>
      <c r="D273" s="99" t="s">
        <v>678</v>
      </c>
      <c r="E273" s="38" t="s">
        <v>679</v>
      </c>
      <c r="F273" s="9">
        <v>2002</v>
      </c>
      <c r="G273" s="38" t="s">
        <v>669</v>
      </c>
      <c r="H273" s="39">
        <v>2009</v>
      </c>
      <c r="I273" s="83" t="s">
        <v>675</v>
      </c>
      <c r="J273" s="514" t="str">
        <f t="shared" si="10"/>
        <v/>
      </c>
    </row>
    <row r="274" spans="1:229" ht="12.6" customHeight="1" x14ac:dyDescent="0.2">
      <c r="A274" s="19"/>
      <c r="B274" s="236"/>
      <c r="C274" s="566"/>
      <c r="D274" s="99" t="s">
        <v>680</v>
      </c>
      <c r="E274" s="38" t="s">
        <v>681</v>
      </c>
      <c r="F274" s="9">
        <v>2002</v>
      </c>
      <c r="G274" s="38" t="s">
        <v>669</v>
      </c>
      <c r="H274" s="39">
        <v>2009</v>
      </c>
      <c r="I274" s="455">
        <v>85</v>
      </c>
      <c r="J274" s="514" t="str">
        <f t="shared" si="10"/>
        <v/>
      </c>
    </row>
    <row r="275" spans="1:229" s="47" customFormat="1" x14ac:dyDescent="0.2">
      <c r="B275" s="141" t="s">
        <v>318</v>
      </c>
      <c r="C275" s="603"/>
      <c r="D275" s="142"/>
      <c r="E275" s="932"/>
      <c r="F275" s="24"/>
      <c r="G275" s="23"/>
      <c r="H275" s="24"/>
      <c r="I275" s="462"/>
      <c r="J275" s="479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</row>
    <row r="276" spans="1:229" s="47" customFormat="1" x14ac:dyDescent="0.2">
      <c r="B276" s="22"/>
      <c r="C276" s="541"/>
      <c r="D276" s="140" t="s">
        <v>1971</v>
      </c>
      <c r="E276" s="932"/>
      <c r="F276" s="24"/>
      <c r="G276" s="23"/>
      <c r="H276" s="24"/>
      <c r="I276" s="462"/>
      <c r="J276" s="479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</row>
    <row r="277" spans="1:229" x14ac:dyDescent="0.2">
      <c r="B277" s="238"/>
      <c r="C277" s="562"/>
      <c r="D277" s="104" t="s">
        <v>1036</v>
      </c>
      <c r="E277" s="57" t="s">
        <v>1972</v>
      </c>
      <c r="F277" s="55">
        <v>2007</v>
      </c>
      <c r="G277" s="57" t="s">
        <v>669</v>
      </c>
      <c r="H277" s="55">
        <v>2014</v>
      </c>
      <c r="I277" s="463">
        <v>88.25</v>
      </c>
      <c r="J277" s="514" t="str">
        <f>IF(B277&gt;=1,SUM(B277*I277),"")</f>
        <v/>
      </c>
    </row>
    <row r="278" spans="1:229" x14ac:dyDescent="0.2">
      <c r="B278" s="236"/>
      <c r="C278" s="566"/>
      <c r="D278" s="99" t="s">
        <v>1973</v>
      </c>
      <c r="E278" s="54" t="s">
        <v>1974</v>
      </c>
      <c r="F278" s="55">
        <v>2007</v>
      </c>
      <c r="G278" s="57" t="s">
        <v>669</v>
      </c>
      <c r="H278" s="55">
        <v>2014</v>
      </c>
      <c r="I278" s="464">
        <v>13.25</v>
      </c>
      <c r="J278" s="514" t="str">
        <f>IF(B278&gt;=1,SUM(B278*I278),"")</f>
        <v/>
      </c>
    </row>
    <row r="279" spans="1:229" x14ac:dyDescent="0.2">
      <c r="B279" s="236"/>
      <c r="C279" s="566"/>
      <c r="D279" s="99" t="s">
        <v>2279</v>
      </c>
      <c r="E279" s="54" t="s">
        <v>2278</v>
      </c>
      <c r="F279" s="55">
        <v>2007</v>
      </c>
      <c r="G279" s="57" t="s">
        <v>669</v>
      </c>
      <c r="H279" s="55">
        <v>2014</v>
      </c>
      <c r="I279" s="464">
        <v>16</v>
      </c>
      <c r="J279" s="514" t="str">
        <f>IF(B279&gt;=1,SUM(B279*I279),"")</f>
        <v/>
      </c>
    </row>
    <row r="280" spans="1:229" x14ac:dyDescent="0.2">
      <c r="B280" s="236"/>
      <c r="C280" s="566"/>
      <c r="D280" s="52" t="s">
        <v>2280</v>
      </c>
      <c r="E280" s="54" t="s">
        <v>2281</v>
      </c>
      <c r="F280" s="53">
        <v>2007</v>
      </c>
      <c r="G280" s="57" t="s">
        <v>669</v>
      </c>
      <c r="H280" s="53">
        <v>2014</v>
      </c>
      <c r="I280" s="465">
        <v>19.5</v>
      </c>
      <c r="J280" s="521" t="str">
        <f>IF(B280&gt;=1,SUM(B280*I280),"")</f>
        <v/>
      </c>
    </row>
    <row r="281" spans="1:229" x14ac:dyDescent="0.2">
      <c r="B281" s="236"/>
      <c r="C281" s="566"/>
      <c r="D281" s="52" t="s">
        <v>1323</v>
      </c>
      <c r="E281" s="54" t="s">
        <v>2282</v>
      </c>
      <c r="F281" s="53">
        <v>2007</v>
      </c>
      <c r="G281" s="57" t="s">
        <v>669</v>
      </c>
      <c r="H281" s="53">
        <v>2014</v>
      </c>
      <c r="I281" s="465">
        <v>102.75</v>
      </c>
      <c r="J281" s="521" t="str">
        <f>IF(B281&gt;=1,SUM(B281*I281),"")</f>
        <v/>
      </c>
    </row>
    <row r="282" spans="1:229" ht="12.75" customHeight="1" x14ac:dyDescent="0.2">
      <c r="A282" s="27"/>
      <c r="B282" s="578" t="s">
        <v>2144</v>
      </c>
      <c r="C282" s="582"/>
      <c r="D282" s="579"/>
      <c r="E282" s="932"/>
      <c r="F282" s="24"/>
      <c r="G282" s="23"/>
      <c r="H282" s="24"/>
      <c r="I282" s="307"/>
      <c r="J282" s="479"/>
    </row>
    <row r="283" spans="1:229" x14ac:dyDescent="0.2">
      <c r="A283" s="27"/>
      <c r="B283" s="22"/>
      <c r="C283" s="541"/>
      <c r="D283" s="102" t="s">
        <v>407</v>
      </c>
      <c r="E283" s="932"/>
      <c r="F283" s="24"/>
      <c r="G283" s="23"/>
      <c r="H283" s="24"/>
      <c r="I283" s="307"/>
      <c r="J283" s="479"/>
    </row>
    <row r="284" spans="1:229" x14ac:dyDescent="0.2">
      <c r="A284" s="19"/>
      <c r="B284" s="238"/>
      <c r="C284" s="562"/>
      <c r="D284" s="48" t="s">
        <v>1036</v>
      </c>
      <c r="E284" s="933" t="s">
        <v>2145</v>
      </c>
      <c r="F284" s="10" t="s">
        <v>1401</v>
      </c>
      <c r="G284" s="10" t="s">
        <v>178</v>
      </c>
      <c r="H284" s="10" t="s">
        <v>1320</v>
      </c>
      <c r="I284" s="430">
        <v>101</v>
      </c>
      <c r="J284" s="514" t="str">
        <f>IF(B284&gt;=1,SUM(B284*I284),"")</f>
        <v/>
      </c>
    </row>
    <row r="285" spans="1:229" x14ac:dyDescent="0.2">
      <c r="A285" s="19"/>
      <c r="B285" s="236"/>
      <c r="C285" s="566"/>
      <c r="D285" s="35" t="s">
        <v>2179</v>
      </c>
      <c r="E285" s="38" t="s">
        <v>2146</v>
      </c>
      <c r="F285" s="10" t="s">
        <v>2147</v>
      </c>
      <c r="G285" s="10" t="s">
        <v>178</v>
      </c>
      <c r="H285" s="10" t="s">
        <v>1320</v>
      </c>
      <c r="I285" s="455">
        <v>21.75</v>
      </c>
      <c r="J285" s="514" t="str">
        <f>IF(B285&gt;=1,SUM(B285*I285),"")</f>
        <v/>
      </c>
    </row>
    <row r="286" spans="1:229" x14ac:dyDescent="0.2">
      <c r="A286" s="19"/>
      <c r="B286" s="236"/>
      <c r="C286" s="566"/>
      <c r="D286" s="35" t="s">
        <v>2148</v>
      </c>
      <c r="E286" s="38" t="s">
        <v>2149</v>
      </c>
      <c r="F286" s="10" t="s">
        <v>2147</v>
      </c>
      <c r="G286" s="10" t="s">
        <v>178</v>
      </c>
      <c r="H286" s="10" t="s">
        <v>1320</v>
      </c>
      <c r="I286" s="455">
        <v>109.25</v>
      </c>
      <c r="J286" s="514" t="str">
        <f>IF(B286&gt;=1,SUM(B286*I286),"")</f>
        <v/>
      </c>
    </row>
    <row r="287" spans="1:229" x14ac:dyDescent="0.2">
      <c r="A287" s="19"/>
      <c r="B287" s="236"/>
      <c r="C287" s="566"/>
      <c r="D287" s="35" t="s">
        <v>1623</v>
      </c>
      <c r="E287" s="38" t="s">
        <v>2150</v>
      </c>
      <c r="F287" s="10" t="s">
        <v>1401</v>
      </c>
      <c r="G287" s="10" t="s">
        <v>178</v>
      </c>
      <c r="H287" s="10" t="s">
        <v>1320</v>
      </c>
      <c r="I287" s="455">
        <v>52.5</v>
      </c>
      <c r="J287" s="514" t="str">
        <f>IF(B287&gt;=1,SUM(B287*I287),"")</f>
        <v/>
      </c>
    </row>
    <row r="288" spans="1:229" x14ac:dyDescent="0.2">
      <c r="A288" s="19"/>
      <c r="B288" s="236"/>
      <c r="C288" s="566"/>
      <c r="D288" s="35" t="s">
        <v>1624</v>
      </c>
      <c r="E288" s="38" t="s">
        <v>2151</v>
      </c>
      <c r="F288" s="10" t="s">
        <v>1401</v>
      </c>
      <c r="G288" s="10" t="s">
        <v>178</v>
      </c>
      <c r="H288" s="10" t="s">
        <v>1320</v>
      </c>
      <c r="I288" s="455">
        <v>109.25</v>
      </c>
      <c r="J288" s="514" t="str">
        <f>IF(B288&gt;=1,SUM(B288*I288),"")</f>
        <v/>
      </c>
    </row>
    <row r="289" spans="1:10" ht="15.75" customHeight="1" x14ac:dyDescent="0.2">
      <c r="A289" s="19"/>
      <c r="B289" s="108"/>
      <c r="C289" s="108"/>
      <c r="D289" s="466"/>
      <c r="E289" s="42"/>
      <c r="F289" s="108"/>
      <c r="G289" s="108"/>
      <c r="H289" s="976" t="s">
        <v>2158</v>
      </c>
      <c r="I289" s="976"/>
      <c r="J289" s="234">
        <f>SUM(J265:J288)</f>
        <v>0</v>
      </c>
    </row>
    <row r="290" spans="1:10" ht="15.75" customHeight="1" x14ac:dyDescent="0.2">
      <c r="A290" s="19"/>
      <c r="B290" s="40"/>
      <c r="C290" s="40"/>
      <c r="D290" s="1051"/>
      <c r="E290" s="1051"/>
      <c r="F290" s="7"/>
      <c r="G290" s="978" t="s">
        <v>355</v>
      </c>
      <c r="H290" s="978"/>
      <c r="I290" s="978"/>
      <c r="J290" s="478">
        <f>J289*0.1975</f>
        <v>0</v>
      </c>
    </row>
    <row r="291" spans="1:10" ht="16.5" customHeight="1" x14ac:dyDescent="0.2">
      <c r="A291" s="19"/>
      <c r="B291" s="40"/>
      <c r="C291" s="40"/>
      <c r="D291" s="1020"/>
      <c r="E291" s="1020"/>
      <c r="F291" s="7"/>
      <c r="G291" s="42"/>
      <c r="H291" s="979" t="s">
        <v>2320</v>
      </c>
      <c r="I291" s="979"/>
      <c r="J291" s="235">
        <f>J289+J290</f>
        <v>0</v>
      </c>
    </row>
    <row r="292" spans="1:10" x14ac:dyDescent="0.2">
      <c r="A292" s="19"/>
      <c r="B292" s="27"/>
      <c r="C292" s="27"/>
      <c r="D292" s="468"/>
      <c r="E292" s="435"/>
      <c r="F292" s="19"/>
      <c r="G292" s="19"/>
      <c r="H292" s="19"/>
      <c r="J292" s="130"/>
    </row>
    <row r="293" spans="1:10" x14ac:dyDescent="0.2">
      <c r="A293" s="19"/>
      <c r="B293" s="27"/>
      <c r="C293" s="27"/>
      <c r="D293" s="468"/>
      <c r="E293" s="435"/>
      <c r="F293" s="19"/>
      <c r="G293" s="19"/>
      <c r="H293" s="19"/>
      <c r="J293" s="130"/>
    </row>
    <row r="294" spans="1:10" x14ac:dyDescent="0.2">
      <c r="A294" s="19"/>
      <c r="B294" s="27"/>
      <c r="C294" s="27"/>
      <c r="D294" s="468"/>
      <c r="E294" s="435"/>
      <c r="F294" s="19"/>
      <c r="G294" s="19"/>
      <c r="H294" s="19"/>
      <c r="J294" s="130"/>
    </row>
    <row r="295" spans="1:10" x14ac:dyDescent="0.2">
      <c r="A295" s="19"/>
      <c r="B295" s="27"/>
      <c r="C295" s="27"/>
      <c r="D295" s="468"/>
      <c r="E295" s="435"/>
      <c r="F295" s="19"/>
      <c r="G295" s="19"/>
      <c r="H295" s="19"/>
      <c r="J295" s="130"/>
    </row>
    <row r="296" spans="1:10" x14ac:dyDescent="0.2">
      <c r="A296" s="19"/>
      <c r="B296" s="27"/>
      <c r="C296" s="27"/>
      <c r="D296" s="468"/>
      <c r="E296" s="435"/>
      <c r="F296" s="19"/>
      <c r="G296" s="19"/>
      <c r="H296" s="19"/>
      <c r="J296" s="130"/>
    </row>
    <row r="297" spans="1:10" x14ac:dyDescent="0.2">
      <c r="A297" s="19"/>
      <c r="B297" s="27"/>
      <c r="C297" s="27"/>
      <c r="D297" s="468"/>
      <c r="E297" s="435"/>
      <c r="F297" s="19"/>
      <c r="G297" s="19"/>
      <c r="H297" s="19"/>
      <c r="J297" s="130"/>
    </row>
    <row r="298" spans="1:10" x14ac:dyDescent="0.2">
      <c r="A298" s="19"/>
      <c r="B298" s="27"/>
      <c r="C298" s="27"/>
      <c r="D298" s="468"/>
      <c r="E298" s="435"/>
      <c r="F298" s="19"/>
      <c r="G298" s="19"/>
      <c r="H298" s="19"/>
      <c r="J298" s="130"/>
    </row>
    <row r="299" spans="1:10" x14ac:dyDescent="0.2">
      <c r="A299" s="19"/>
      <c r="B299" s="27"/>
      <c r="C299" s="27"/>
      <c r="D299" s="468"/>
      <c r="E299" s="435"/>
      <c r="F299" s="19"/>
      <c r="G299" s="19"/>
      <c r="H299" s="19"/>
      <c r="J299" s="130"/>
    </row>
    <row r="300" spans="1:10" x14ac:dyDescent="0.2">
      <c r="A300" s="19"/>
      <c r="B300" s="27"/>
      <c r="C300" s="27"/>
      <c r="D300" s="468"/>
      <c r="E300" s="435"/>
      <c r="F300" s="19"/>
      <c r="G300" s="19"/>
      <c r="H300" s="19"/>
      <c r="J300" s="130"/>
    </row>
    <row r="301" spans="1:10" x14ac:dyDescent="0.2">
      <c r="A301" s="19"/>
      <c r="B301" s="27"/>
      <c r="C301" s="27"/>
      <c r="D301" s="468"/>
      <c r="E301" s="435"/>
      <c r="F301" s="19"/>
      <c r="G301" s="19"/>
      <c r="H301" s="19"/>
      <c r="J301" s="130"/>
    </row>
    <row r="302" spans="1:10" x14ac:dyDescent="0.2">
      <c r="A302" s="19"/>
      <c r="B302" s="27"/>
      <c r="C302" s="27"/>
      <c r="D302" s="468"/>
      <c r="E302" s="435"/>
      <c r="F302" s="19"/>
      <c r="G302" s="19"/>
      <c r="H302" s="19"/>
      <c r="J302" s="130"/>
    </row>
    <row r="303" spans="1:10" x14ac:dyDescent="0.2">
      <c r="A303" s="19"/>
      <c r="B303" s="27"/>
      <c r="C303" s="27"/>
      <c r="D303" s="468"/>
      <c r="E303" s="435"/>
      <c r="F303" s="19"/>
      <c r="G303" s="19"/>
      <c r="H303" s="19"/>
      <c r="J303" s="130"/>
    </row>
    <row r="304" spans="1:10" x14ac:dyDescent="0.2">
      <c r="A304" s="19"/>
      <c r="B304" s="27"/>
      <c r="C304" s="27"/>
      <c r="D304" s="468"/>
      <c r="E304" s="435"/>
      <c r="F304" s="19"/>
      <c r="G304" s="19"/>
      <c r="H304" s="19"/>
      <c r="J304" s="130"/>
    </row>
    <row r="305" spans="1:10" x14ac:dyDescent="0.2">
      <c r="A305" s="19"/>
      <c r="B305" s="27"/>
      <c r="C305" s="27"/>
      <c r="D305" s="468"/>
      <c r="E305" s="435"/>
      <c r="F305" s="19"/>
      <c r="G305" s="19"/>
      <c r="H305" s="19"/>
      <c r="J305" s="130"/>
    </row>
    <row r="306" spans="1:10" x14ac:dyDescent="0.2">
      <c r="A306" s="19"/>
      <c r="B306" s="27"/>
      <c r="C306" s="27"/>
      <c r="D306" s="468"/>
      <c r="E306" s="435"/>
      <c r="F306" s="19"/>
      <c r="G306" s="19"/>
      <c r="H306" s="19"/>
      <c r="J306" s="130"/>
    </row>
    <row r="307" spans="1:10" x14ac:dyDescent="0.2">
      <c r="A307" s="19"/>
      <c r="B307" s="27"/>
      <c r="C307" s="27"/>
      <c r="D307" s="468"/>
      <c r="E307" s="435"/>
      <c r="F307" s="19"/>
      <c r="G307" s="19"/>
      <c r="H307" s="19"/>
      <c r="J307" s="130"/>
    </row>
    <row r="308" spans="1:10" x14ac:dyDescent="0.2">
      <c r="A308" s="19"/>
      <c r="B308" s="27"/>
      <c r="C308" s="27"/>
      <c r="D308" s="468"/>
      <c r="E308" s="435"/>
      <c r="F308" s="19"/>
      <c r="G308" s="19"/>
      <c r="H308" s="19"/>
      <c r="J308" s="130"/>
    </row>
    <row r="309" spans="1:10" x14ac:dyDescent="0.2">
      <c r="A309" s="19"/>
      <c r="B309" s="27"/>
      <c r="C309" s="27"/>
      <c r="D309" s="468"/>
      <c r="E309" s="435"/>
      <c r="F309" s="19"/>
      <c r="G309" s="19"/>
      <c r="H309" s="19"/>
      <c r="J309" s="130"/>
    </row>
    <row r="310" spans="1:10" x14ac:dyDescent="0.2">
      <c r="A310" s="19"/>
      <c r="B310" s="27"/>
      <c r="C310" s="27"/>
      <c r="D310" s="468"/>
      <c r="E310" s="435"/>
      <c r="F310" s="19"/>
      <c r="G310" s="19"/>
      <c r="H310" s="19"/>
      <c r="J310" s="130"/>
    </row>
    <row r="311" spans="1:10" x14ac:dyDescent="0.2">
      <c r="A311" s="19"/>
      <c r="B311" s="27"/>
      <c r="C311" s="27"/>
      <c r="D311" s="468"/>
      <c r="E311" s="435"/>
      <c r="F311" s="19"/>
      <c r="G311" s="19"/>
      <c r="H311" s="19"/>
      <c r="J311" s="130"/>
    </row>
    <row r="312" spans="1:10" x14ac:dyDescent="0.2">
      <c r="A312" s="19"/>
      <c r="B312" s="27"/>
      <c r="C312" s="27"/>
      <c r="D312" s="468"/>
      <c r="E312" s="435"/>
      <c r="F312" s="19"/>
      <c r="G312" s="19"/>
      <c r="H312" s="19"/>
      <c r="J312" s="130"/>
    </row>
    <row r="313" spans="1:10" x14ac:dyDescent="0.2">
      <c r="A313" s="19"/>
      <c r="B313" s="27"/>
      <c r="C313" s="27"/>
      <c r="D313" s="468"/>
      <c r="E313" s="435"/>
      <c r="F313" s="19"/>
      <c r="G313" s="19"/>
      <c r="H313" s="19"/>
      <c r="J313" s="130"/>
    </row>
    <row r="314" spans="1:10" x14ac:dyDescent="0.2">
      <c r="A314" s="19"/>
      <c r="B314" s="27"/>
      <c r="C314" s="27"/>
      <c r="D314" s="468"/>
      <c r="E314" s="435"/>
      <c r="F314" s="19"/>
      <c r="G314" s="19"/>
      <c r="H314" s="19"/>
      <c r="J314" s="130"/>
    </row>
    <row r="315" spans="1:10" x14ac:dyDescent="0.2">
      <c r="A315" s="19"/>
      <c r="B315" s="27"/>
      <c r="C315" s="27"/>
      <c r="D315" s="468"/>
      <c r="E315" s="435"/>
      <c r="F315" s="19"/>
      <c r="G315" s="19"/>
      <c r="H315" s="19"/>
      <c r="J315" s="130"/>
    </row>
    <row r="316" spans="1:10" x14ac:dyDescent="0.2">
      <c r="A316" s="19"/>
      <c r="B316" s="27"/>
      <c r="C316" s="27"/>
      <c r="D316" s="468"/>
      <c r="E316" s="435"/>
      <c r="F316" s="19"/>
      <c r="G316" s="19"/>
      <c r="H316" s="19"/>
      <c r="J316" s="130"/>
    </row>
    <row r="317" spans="1:10" x14ac:dyDescent="0.2">
      <c r="A317" s="19"/>
      <c r="B317" s="27"/>
      <c r="C317" s="27"/>
      <c r="D317" s="468"/>
      <c r="E317" s="435"/>
      <c r="F317" s="19"/>
      <c r="G317" s="19"/>
      <c r="H317" s="19"/>
      <c r="J317" s="130"/>
    </row>
    <row r="318" spans="1:10" x14ac:dyDescent="0.2">
      <c r="A318" s="19"/>
      <c r="B318" s="27"/>
      <c r="C318" s="27"/>
      <c r="D318" s="468"/>
      <c r="E318" s="435"/>
      <c r="F318" s="19"/>
      <c r="G318" s="19"/>
      <c r="H318" s="19"/>
      <c r="J318" s="130"/>
    </row>
    <row r="319" spans="1:10" x14ac:dyDescent="0.2">
      <c r="A319" s="19"/>
      <c r="B319" s="27"/>
      <c r="C319" s="27"/>
      <c r="D319" s="468"/>
      <c r="E319" s="435"/>
      <c r="F319" s="19"/>
      <c r="G319" s="19"/>
      <c r="H319" s="19"/>
      <c r="J319" s="130"/>
    </row>
    <row r="320" spans="1:10" x14ac:dyDescent="0.2">
      <c r="A320" s="19"/>
      <c r="B320" s="27"/>
      <c r="C320" s="27"/>
      <c r="D320" s="468"/>
      <c r="E320" s="435"/>
      <c r="F320" s="19"/>
      <c r="G320" s="19"/>
      <c r="H320" s="19"/>
      <c r="J320" s="130"/>
    </row>
    <row r="321" spans="1:10" x14ac:dyDescent="0.2">
      <c r="A321" s="19"/>
      <c r="B321" s="27"/>
      <c r="C321" s="27"/>
      <c r="D321" s="468"/>
      <c r="E321" s="435"/>
      <c r="F321" s="19"/>
      <c r="G321" s="19"/>
      <c r="H321" s="19"/>
      <c r="J321" s="130"/>
    </row>
    <row r="322" spans="1:10" x14ac:dyDescent="0.2">
      <c r="A322" s="19"/>
      <c r="B322" s="27"/>
      <c r="C322" s="27"/>
      <c r="D322" s="468"/>
      <c r="E322" s="435"/>
      <c r="F322" s="19"/>
      <c r="G322" s="19"/>
      <c r="H322" s="19"/>
      <c r="J322" s="130"/>
    </row>
    <row r="323" spans="1:10" x14ac:dyDescent="0.2">
      <c r="A323" s="19"/>
      <c r="B323" s="27"/>
      <c r="C323" s="27"/>
      <c r="D323" s="468"/>
      <c r="E323" s="435"/>
      <c r="F323" s="19"/>
      <c r="G323" s="19"/>
      <c r="H323" s="19"/>
      <c r="J323" s="130"/>
    </row>
    <row r="324" spans="1:10" x14ac:dyDescent="0.2">
      <c r="A324" s="19"/>
      <c r="B324" s="27"/>
      <c r="C324" s="27"/>
      <c r="D324" s="468"/>
      <c r="E324" s="435"/>
      <c r="F324" s="19"/>
      <c r="G324" s="19"/>
      <c r="H324" s="19"/>
      <c r="J324" s="130"/>
    </row>
    <row r="325" spans="1:10" x14ac:dyDescent="0.2">
      <c r="A325" s="19"/>
      <c r="B325" s="27"/>
      <c r="C325" s="27"/>
      <c r="D325" s="468"/>
      <c r="E325" s="435"/>
      <c r="F325" s="19"/>
      <c r="G325" s="19"/>
      <c r="H325" s="19"/>
      <c r="J325" s="130"/>
    </row>
    <row r="326" spans="1:10" x14ac:dyDescent="0.2">
      <c r="A326" s="19"/>
      <c r="B326" s="27"/>
      <c r="C326" s="27"/>
      <c r="D326" s="468"/>
      <c r="E326" s="435"/>
      <c r="F326" s="19"/>
      <c r="G326" s="19"/>
      <c r="H326" s="19"/>
      <c r="J326" s="130"/>
    </row>
    <row r="327" spans="1:10" x14ac:dyDescent="0.2">
      <c r="A327" s="19"/>
      <c r="B327" s="27"/>
      <c r="C327" s="27"/>
      <c r="D327" s="468"/>
      <c r="E327" s="435"/>
      <c r="F327" s="19"/>
      <c r="G327" s="19"/>
      <c r="H327" s="19"/>
      <c r="J327" s="130"/>
    </row>
    <row r="328" spans="1:10" x14ac:dyDescent="0.2">
      <c r="A328" s="19"/>
      <c r="B328" s="27"/>
      <c r="C328" s="27"/>
      <c r="D328" s="468"/>
      <c r="E328" s="435"/>
      <c r="F328" s="19"/>
      <c r="G328" s="19"/>
      <c r="H328" s="19"/>
      <c r="J328" s="130"/>
    </row>
    <row r="329" spans="1:10" x14ac:dyDescent="0.2">
      <c r="A329" s="19"/>
      <c r="B329" s="27"/>
      <c r="C329" s="27"/>
      <c r="D329" s="468"/>
      <c r="E329" s="435"/>
      <c r="F329" s="19"/>
      <c r="G329" s="19"/>
      <c r="H329" s="19"/>
      <c r="J329" s="130"/>
    </row>
    <row r="330" spans="1:10" x14ac:dyDescent="0.2">
      <c r="A330" s="19"/>
      <c r="B330" s="27"/>
      <c r="C330" s="27"/>
      <c r="D330" s="468"/>
      <c r="E330" s="435"/>
      <c r="F330" s="19"/>
      <c r="G330" s="19"/>
      <c r="H330" s="19"/>
      <c r="J330" s="130"/>
    </row>
    <row r="331" spans="1:10" x14ac:dyDescent="0.2">
      <c r="A331" s="19"/>
      <c r="B331" s="27"/>
      <c r="C331" s="27"/>
      <c r="D331" s="468"/>
      <c r="E331" s="435"/>
      <c r="F331" s="19"/>
      <c r="G331" s="19"/>
      <c r="H331" s="19"/>
      <c r="J331" s="130"/>
    </row>
    <row r="332" spans="1:10" x14ac:dyDescent="0.2">
      <c r="A332" s="19"/>
      <c r="B332" s="27"/>
      <c r="C332" s="27"/>
      <c r="D332" s="468"/>
      <c r="E332" s="435"/>
      <c r="F332" s="19"/>
      <c r="G332" s="19"/>
      <c r="H332" s="19"/>
      <c r="J332" s="130"/>
    </row>
    <row r="333" spans="1:10" x14ac:dyDescent="0.2">
      <c r="A333" s="19"/>
      <c r="B333" s="27"/>
      <c r="C333" s="27"/>
      <c r="D333" s="468"/>
      <c r="E333" s="435"/>
      <c r="F333" s="19"/>
      <c r="G333" s="19"/>
      <c r="H333" s="19"/>
      <c r="J333" s="130"/>
    </row>
    <row r="334" spans="1:10" x14ac:dyDescent="0.2">
      <c r="A334" s="19"/>
      <c r="B334" s="27"/>
      <c r="C334" s="27"/>
      <c r="D334" s="468"/>
      <c r="E334" s="435"/>
      <c r="F334" s="19"/>
      <c r="G334" s="19"/>
      <c r="H334" s="19"/>
      <c r="J334" s="130"/>
    </row>
    <row r="335" spans="1:10" x14ac:dyDescent="0.2">
      <c r="A335" s="19"/>
      <c r="B335" s="27"/>
      <c r="C335" s="27"/>
      <c r="D335" s="468"/>
      <c r="E335" s="435"/>
      <c r="F335" s="19"/>
      <c r="G335" s="19"/>
      <c r="H335" s="19"/>
      <c r="J335" s="130"/>
    </row>
    <row r="336" spans="1:10" x14ac:dyDescent="0.2">
      <c r="A336" s="19"/>
      <c r="B336" s="27"/>
      <c r="C336" s="27"/>
      <c r="D336" s="468"/>
      <c r="E336" s="435"/>
      <c r="F336" s="19"/>
      <c r="G336" s="19"/>
      <c r="H336" s="19"/>
      <c r="J336" s="130"/>
    </row>
    <row r="337" spans="1:10" x14ac:dyDescent="0.2">
      <c r="A337" s="19"/>
      <c r="B337" s="27"/>
      <c r="C337" s="27"/>
      <c r="D337" s="468"/>
      <c r="E337" s="435"/>
      <c r="F337" s="19"/>
      <c r="G337" s="19"/>
      <c r="H337" s="19"/>
      <c r="J337" s="130"/>
    </row>
    <row r="338" spans="1:10" x14ac:dyDescent="0.2">
      <c r="A338" s="19"/>
      <c r="B338" s="27"/>
      <c r="C338" s="27"/>
      <c r="D338" s="468"/>
      <c r="E338" s="435"/>
      <c r="F338" s="19"/>
      <c r="G338" s="19"/>
      <c r="H338" s="19"/>
      <c r="J338" s="130"/>
    </row>
    <row r="339" spans="1:10" x14ac:dyDescent="0.2">
      <c r="A339" s="19"/>
      <c r="B339" s="27"/>
      <c r="C339" s="27"/>
      <c r="D339" s="468"/>
      <c r="E339" s="435"/>
      <c r="F339" s="19"/>
      <c r="G339" s="19"/>
      <c r="H339" s="19"/>
      <c r="J339" s="130"/>
    </row>
    <row r="340" spans="1:10" x14ac:dyDescent="0.2">
      <c r="A340" s="19"/>
      <c r="B340" s="27"/>
      <c r="C340" s="27"/>
      <c r="D340" s="468"/>
      <c r="E340" s="435"/>
      <c r="F340" s="19"/>
      <c r="G340" s="19"/>
      <c r="H340" s="19"/>
      <c r="J340" s="130"/>
    </row>
    <row r="341" spans="1:10" x14ac:dyDescent="0.2">
      <c r="A341" s="19"/>
      <c r="B341" s="27"/>
      <c r="C341" s="27"/>
      <c r="D341" s="468"/>
      <c r="E341" s="435"/>
      <c r="F341" s="19"/>
      <c r="G341" s="19"/>
      <c r="H341" s="19"/>
      <c r="J341" s="130"/>
    </row>
    <row r="342" spans="1:10" x14ac:dyDescent="0.2">
      <c r="A342" s="19"/>
      <c r="B342" s="27"/>
      <c r="C342" s="27"/>
      <c r="D342" s="468"/>
      <c r="E342" s="435"/>
      <c r="F342" s="19"/>
      <c r="G342" s="19"/>
      <c r="H342" s="19"/>
      <c r="J342" s="130"/>
    </row>
    <row r="343" spans="1:10" x14ac:dyDescent="0.2">
      <c r="A343" s="19"/>
      <c r="B343" s="27"/>
      <c r="C343" s="27"/>
      <c r="D343" s="468"/>
      <c r="E343" s="435"/>
      <c r="F343" s="19"/>
      <c r="G343" s="19"/>
      <c r="H343" s="19"/>
      <c r="J343" s="130"/>
    </row>
    <row r="344" spans="1:10" x14ac:dyDescent="0.2">
      <c r="A344" s="19"/>
      <c r="B344" s="27"/>
      <c r="C344" s="27"/>
      <c r="D344" s="468"/>
      <c r="E344" s="435"/>
      <c r="F344" s="19"/>
      <c r="G344" s="19"/>
      <c r="H344" s="19"/>
      <c r="J344" s="130"/>
    </row>
    <row r="345" spans="1:10" x14ac:dyDescent="0.2">
      <c r="A345" s="19"/>
      <c r="B345" s="27"/>
      <c r="C345" s="27"/>
      <c r="D345" s="468"/>
      <c r="E345" s="435"/>
      <c r="F345" s="19"/>
      <c r="G345" s="19"/>
      <c r="H345" s="19"/>
      <c r="J345" s="130"/>
    </row>
    <row r="346" spans="1:10" x14ac:dyDescent="0.2">
      <c r="A346" s="19"/>
      <c r="B346" s="27"/>
      <c r="C346" s="27"/>
      <c r="D346" s="468"/>
      <c r="E346" s="435"/>
      <c r="F346" s="19"/>
      <c r="G346" s="19"/>
      <c r="H346" s="19"/>
      <c r="J346" s="130"/>
    </row>
    <row r="347" spans="1:10" x14ac:dyDescent="0.2">
      <c r="A347" s="19"/>
      <c r="B347" s="27"/>
      <c r="C347" s="27"/>
      <c r="D347" s="468"/>
      <c r="E347" s="435"/>
      <c r="F347" s="19"/>
      <c r="G347" s="19"/>
      <c r="H347" s="19"/>
      <c r="J347" s="130"/>
    </row>
    <row r="348" spans="1:10" x14ac:dyDescent="0.2">
      <c r="A348" s="19"/>
      <c r="B348" s="27"/>
      <c r="C348" s="27"/>
      <c r="D348" s="468"/>
      <c r="E348" s="435"/>
      <c r="F348" s="19"/>
      <c r="G348" s="19"/>
      <c r="H348" s="19"/>
      <c r="J348" s="130"/>
    </row>
    <row r="349" spans="1:10" x14ac:dyDescent="0.2">
      <c r="A349" s="19"/>
      <c r="B349" s="27"/>
      <c r="C349" s="27"/>
      <c r="D349" s="468"/>
      <c r="E349" s="435"/>
      <c r="F349" s="19"/>
      <c r="G349" s="19"/>
      <c r="H349" s="19"/>
      <c r="J349" s="130"/>
    </row>
    <row r="350" spans="1:10" x14ac:dyDescent="0.2">
      <c r="A350" s="19"/>
      <c r="B350" s="27"/>
      <c r="C350" s="27"/>
      <c r="D350" s="468"/>
      <c r="E350" s="435"/>
      <c r="F350" s="19"/>
      <c r="G350" s="19"/>
      <c r="H350" s="19"/>
      <c r="J350" s="130"/>
    </row>
    <row r="351" spans="1:10" x14ac:dyDescent="0.2">
      <c r="A351" s="19"/>
      <c r="B351" s="27"/>
      <c r="C351" s="27"/>
      <c r="D351" s="468"/>
      <c r="E351" s="435"/>
      <c r="F351" s="19"/>
      <c r="G351" s="19"/>
      <c r="H351" s="19"/>
      <c r="J351" s="130"/>
    </row>
    <row r="352" spans="1:10" x14ac:dyDescent="0.2">
      <c r="A352" s="19"/>
      <c r="B352" s="27"/>
      <c r="C352" s="27"/>
      <c r="D352" s="468"/>
      <c r="E352" s="435"/>
      <c r="F352" s="19"/>
      <c r="G352" s="19"/>
      <c r="H352" s="19"/>
      <c r="J352" s="130"/>
    </row>
    <row r="353" spans="1:10" x14ac:dyDescent="0.2">
      <c r="A353" s="19"/>
      <c r="B353" s="27"/>
      <c r="C353" s="27"/>
      <c r="D353" s="468"/>
      <c r="E353" s="435"/>
      <c r="F353" s="19"/>
      <c r="G353" s="19"/>
      <c r="H353" s="19"/>
      <c r="J353" s="130"/>
    </row>
    <row r="354" spans="1:10" x14ac:dyDescent="0.2">
      <c r="A354" s="19"/>
      <c r="B354" s="27"/>
      <c r="C354" s="27"/>
      <c r="D354" s="468"/>
      <c r="E354" s="435"/>
      <c r="F354" s="19"/>
      <c r="G354" s="19"/>
      <c r="H354" s="19"/>
      <c r="J354" s="130"/>
    </row>
    <row r="355" spans="1:10" x14ac:dyDescent="0.2">
      <c r="A355" s="19"/>
      <c r="B355" s="27"/>
      <c r="C355" s="27"/>
      <c r="D355" s="468"/>
      <c r="E355" s="435"/>
      <c r="F355" s="19"/>
      <c r="G355" s="19"/>
      <c r="H355" s="19"/>
      <c r="J355" s="130"/>
    </row>
    <row r="356" spans="1:10" x14ac:dyDescent="0.2">
      <c r="A356" s="19"/>
      <c r="B356" s="27"/>
      <c r="C356" s="27"/>
      <c r="D356" s="468"/>
      <c r="E356" s="435"/>
      <c r="F356" s="19"/>
      <c r="G356" s="19"/>
      <c r="H356" s="19"/>
      <c r="J356" s="130"/>
    </row>
    <row r="357" spans="1:10" x14ac:dyDescent="0.2">
      <c r="A357" s="19"/>
      <c r="B357" s="27"/>
      <c r="C357" s="27"/>
      <c r="D357" s="468"/>
      <c r="E357" s="435"/>
      <c r="F357" s="19"/>
      <c r="G357" s="19"/>
      <c r="H357" s="19"/>
      <c r="J357" s="130"/>
    </row>
    <row r="358" spans="1:10" x14ac:dyDescent="0.2">
      <c r="A358" s="19"/>
      <c r="B358" s="27"/>
      <c r="C358" s="27"/>
      <c r="D358" s="468"/>
      <c r="E358" s="435"/>
      <c r="F358" s="19"/>
      <c r="G358" s="19"/>
      <c r="H358" s="19"/>
      <c r="J358" s="130"/>
    </row>
    <row r="359" spans="1:10" x14ac:dyDescent="0.2">
      <c r="A359" s="19"/>
      <c r="B359" s="27"/>
      <c r="C359" s="27"/>
      <c r="D359" s="468"/>
      <c r="E359" s="435"/>
      <c r="F359" s="19"/>
      <c r="G359" s="19"/>
      <c r="H359" s="19"/>
      <c r="J359" s="130"/>
    </row>
    <row r="360" spans="1:10" x14ac:dyDescent="0.2">
      <c r="A360" s="19"/>
      <c r="B360" s="27"/>
      <c r="C360" s="27"/>
      <c r="D360" s="468"/>
      <c r="E360" s="435"/>
      <c r="F360" s="19"/>
      <c r="G360" s="19"/>
      <c r="H360" s="19"/>
      <c r="J360" s="130"/>
    </row>
    <row r="361" spans="1:10" x14ac:dyDescent="0.2">
      <c r="A361" s="19"/>
      <c r="B361" s="27"/>
      <c r="C361" s="27"/>
      <c r="D361" s="468"/>
      <c r="E361" s="435"/>
      <c r="F361" s="19"/>
      <c r="G361" s="19"/>
      <c r="H361" s="19"/>
      <c r="J361" s="130"/>
    </row>
    <row r="362" spans="1:10" x14ac:dyDescent="0.2">
      <c r="A362" s="19"/>
      <c r="B362" s="27"/>
      <c r="C362" s="27"/>
      <c r="D362" s="468"/>
      <c r="E362" s="435"/>
      <c r="F362" s="19"/>
      <c r="G362" s="19"/>
      <c r="H362" s="19"/>
      <c r="J362" s="130"/>
    </row>
    <row r="363" spans="1:10" x14ac:dyDescent="0.2">
      <c r="A363" s="19"/>
      <c r="B363" s="27"/>
      <c r="C363" s="27"/>
      <c r="D363" s="468"/>
      <c r="E363" s="435"/>
      <c r="F363" s="19"/>
      <c r="G363" s="19"/>
      <c r="H363" s="19"/>
      <c r="J363" s="130"/>
    </row>
    <row r="364" spans="1:10" x14ac:dyDescent="0.2">
      <c r="A364" s="19"/>
      <c r="B364" s="27"/>
      <c r="C364" s="27"/>
      <c r="D364" s="468"/>
      <c r="E364" s="435"/>
      <c r="F364" s="19"/>
      <c r="G364" s="19"/>
      <c r="H364" s="19"/>
      <c r="J364" s="130"/>
    </row>
    <row r="365" spans="1:10" x14ac:dyDescent="0.2">
      <c r="A365" s="19"/>
      <c r="B365" s="27"/>
      <c r="C365" s="27"/>
      <c r="D365" s="468"/>
      <c r="E365" s="435"/>
      <c r="F365" s="19"/>
      <c r="G365" s="19"/>
      <c r="H365" s="19"/>
      <c r="J365" s="130"/>
    </row>
    <row r="366" spans="1:10" x14ac:dyDescent="0.2">
      <c r="A366" s="19"/>
      <c r="B366" s="27"/>
      <c r="C366" s="27"/>
      <c r="D366" s="468"/>
      <c r="E366" s="435"/>
      <c r="F366" s="19"/>
      <c r="G366" s="19"/>
      <c r="H366" s="19"/>
      <c r="J366" s="130"/>
    </row>
    <row r="367" spans="1:10" x14ac:dyDescent="0.2">
      <c r="A367" s="19"/>
      <c r="B367" s="27"/>
      <c r="C367" s="27"/>
      <c r="D367" s="468"/>
      <c r="E367" s="435"/>
      <c r="F367" s="19"/>
      <c r="G367" s="19"/>
      <c r="H367" s="19"/>
      <c r="J367" s="130"/>
    </row>
    <row r="368" spans="1:10" x14ac:dyDescent="0.2">
      <c r="A368" s="19"/>
      <c r="B368" s="27"/>
      <c r="C368" s="27"/>
      <c r="D368" s="468"/>
      <c r="E368" s="435"/>
      <c r="F368" s="19"/>
      <c r="G368" s="19"/>
      <c r="H368" s="19"/>
      <c r="J368" s="130"/>
    </row>
    <row r="369" spans="1:10" x14ac:dyDescent="0.2">
      <c r="A369" s="19"/>
      <c r="B369" s="27"/>
      <c r="C369" s="27"/>
      <c r="D369" s="468"/>
      <c r="E369" s="435"/>
      <c r="F369" s="19"/>
      <c r="G369" s="19"/>
      <c r="H369" s="19"/>
      <c r="J369" s="130"/>
    </row>
    <row r="370" spans="1:10" x14ac:dyDescent="0.2">
      <c r="A370" s="19"/>
      <c r="B370" s="27"/>
      <c r="C370" s="27"/>
      <c r="D370" s="468"/>
      <c r="E370" s="435"/>
      <c r="F370" s="19"/>
      <c r="G370" s="19"/>
      <c r="H370" s="19"/>
      <c r="J370" s="130"/>
    </row>
    <row r="371" spans="1:10" x14ac:dyDescent="0.2">
      <c r="A371" s="19"/>
      <c r="B371" s="27"/>
      <c r="C371" s="27"/>
      <c r="D371" s="468"/>
      <c r="E371" s="435"/>
      <c r="F371" s="19"/>
      <c r="G371" s="19"/>
      <c r="H371" s="19"/>
      <c r="J371" s="130"/>
    </row>
    <row r="372" spans="1:10" x14ac:dyDescent="0.2">
      <c r="A372" s="19"/>
      <c r="B372" s="27"/>
      <c r="C372" s="27"/>
      <c r="D372" s="468"/>
      <c r="E372" s="435"/>
      <c r="F372" s="19"/>
      <c r="G372" s="19"/>
      <c r="H372" s="19"/>
      <c r="J372" s="130"/>
    </row>
    <row r="373" spans="1:10" x14ac:dyDescent="0.2">
      <c r="A373" s="19"/>
      <c r="B373" s="27"/>
      <c r="C373" s="27"/>
      <c r="D373" s="468"/>
      <c r="E373" s="435"/>
      <c r="F373" s="19"/>
      <c r="G373" s="19"/>
      <c r="H373" s="19"/>
      <c r="J373" s="130"/>
    </row>
    <row r="374" spans="1:10" x14ac:dyDescent="0.2">
      <c r="A374" s="19"/>
      <c r="B374" s="27"/>
      <c r="C374" s="27"/>
      <c r="D374" s="468"/>
      <c r="E374" s="435"/>
      <c r="F374" s="19"/>
      <c r="G374" s="19"/>
      <c r="H374" s="19"/>
      <c r="J374" s="130"/>
    </row>
    <row r="375" spans="1:10" x14ac:dyDescent="0.2">
      <c r="A375" s="19"/>
      <c r="B375" s="27"/>
      <c r="C375" s="27"/>
      <c r="D375" s="468"/>
      <c r="E375" s="435"/>
      <c r="F375" s="19"/>
      <c r="G375" s="19"/>
      <c r="H375" s="19"/>
      <c r="J375" s="130"/>
    </row>
    <row r="376" spans="1:10" x14ac:dyDescent="0.2">
      <c r="A376" s="19"/>
      <c r="B376" s="27"/>
      <c r="C376" s="27"/>
      <c r="D376" s="468"/>
      <c r="E376" s="435"/>
      <c r="F376" s="19"/>
      <c r="G376" s="19"/>
      <c r="H376" s="19"/>
      <c r="J376" s="130"/>
    </row>
    <row r="377" spans="1:10" x14ac:dyDescent="0.2">
      <c r="A377" s="19"/>
      <c r="B377" s="27"/>
      <c r="C377" s="27"/>
      <c r="D377" s="468"/>
      <c r="E377" s="435"/>
      <c r="F377" s="19"/>
      <c r="G377" s="19"/>
      <c r="H377" s="19"/>
      <c r="J377" s="130"/>
    </row>
    <row r="378" spans="1:10" x14ac:dyDescent="0.2">
      <c r="A378" s="19"/>
      <c r="B378" s="27"/>
      <c r="C378" s="27"/>
      <c r="D378" s="468"/>
      <c r="E378" s="435"/>
      <c r="F378" s="19"/>
      <c r="G378" s="19"/>
      <c r="H378" s="19"/>
      <c r="J378" s="130"/>
    </row>
    <row r="379" spans="1:10" x14ac:dyDescent="0.2">
      <c r="A379" s="19"/>
      <c r="B379" s="27"/>
      <c r="C379" s="27"/>
      <c r="D379" s="468"/>
      <c r="E379" s="435"/>
      <c r="F379" s="19"/>
      <c r="G379" s="19"/>
      <c r="H379" s="19"/>
      <c r="J379" s="130"/>
    </row>
    <row r="380" spans="1:10" x14ac:dyDescent="0.2">
      <c r="A380" s="19"/>
      <c r="B380" s="27"/>
      <c r="C380" s="27"/>
      <c r="D380" s="468"/>
      <c r="E380" s="435"/>
      <c r="F380" s="19"/>
      <c r="G380" s="19"/>
      <c r="H380" s="19"/>
      <c r="J380" s="130"/>
    </row>
    <row r="381" spans="1:10" x14ac:dyDescent="0.2">
      <c r="A381" s="19"/>
      <c r="B381" s="27"/>
      <c r="C381" s="27"/>
      <c r="D381" s="468"/>
      <c r="E381" s="435"/>
      <c r="F381" s="19"/>
      <c r="G381" s="19"/>
      <c r="H381" s="19"/>
      <c r="J381" s="130"/>
    </row>
    <row r="382" spans="1:10" x14ac:dyDescent="0.2">
      <c r="A382" s="19"/>
      <c r="B382" s="27"/>
      <c r="C382" s="27"/>
      <c r="D382" s="468"/>
      <c r="E382" s="435"/>
      <c r="F382" s="19"/>
      <c r="G382" s="19"/>
      <c r="H382" s="19"/>
      <c r="J382" s="130"/>
    </row>
    <row r="383" spans="1:10" x14ac:dyDescent="0.2">
      <c r="A383" s="19"/>
      <c r="B383" s="27"/>
      <c r="C383" s="27"/>
      <c r="D383" s="468"/>
      <c r="E383" s="435"/>
      <c r="F383" s="19"/>
      <c r="G383" s="19"/>
      <c r="H383" s="19"/>
      <c r="J383" s="130"/>
    </row>
    <row r="384" spans="1:10" x14ac:dyDescent="0.2">
      <c r="A384" s="19"/>
      <c r="B384" s="27"/>
      <c r="C384" s="27"/>
      <c r="D384" s="468"/>
      <c r="E384" s="435"/>
      <c r="F384" s="19"/>
      <c r="G384" s="19"/>
      <c r="H384" s="19"/>
      <c r="J384" s="130"/>
    </row>
    <row r="385" spans="1:10" x14ac:dyDescent="0.2">
      <c r="A385" s="19"/>
      <c r="B385" s="27"/>
      <c r="C385" s="27"/>
      <c r="D385" s="468"/>
      <c r="E385" s="435"/>
      <c r="F385" s="19"/>
      <c r="G385" s="19"/>
      <c r="H385" s="19"/>
      <c r="J385" s="130"/>
    </row>
    <row r="386" spans="1:10" x14ac:dyDescent="0.2">
      <c r="A386" s="19"/>
      <c r="B386" s="27"/>
      <c r="C386" s="27"/>
      <c r="D386" s="468"/>
      <c r="E386" s="435"/>
      <c r="F386" s="19"/>
      <c r="G386" s="19"/>
      <c r="H386" s="19"/>
      <c r="J386" s="130"/>
    </row>
    <row r="387" spans="1:10" x14ac:dyDescent="0.2">
      <c r="A387" s="19"/>
      <c r="B387" s="27"/>
      <c r="C387" s="27"/>
      <c r="D387" s="468"/>
      <c r="E387" s="435"/>
      <c r="F387" s="19"/>
      <c r="G387" s="19"/>
      <c r="H387" s="19"/>
      <c r="J387" s="130"/>
    </row>
    <row r="388" spans="1:10" x14ac:dyDescent="0.2">
      <c r="A388" s="19"/>
      <c r="B388" s="27"/>
      <c r="C388" s="27"/>
      <c r="D388" s="468"/>
      <c r="E388" s="435"/>
      <c r="F388" s="19"/>
      <c r="G388" s="19"/>
      <c r="H388" s="19"/>
      <c r="J388" s="130"/>
    </row>
    <row r="389" spans="1:10" x14ac:dyDescent="0.2">
      <c r="A389" s="19"/>
      <c r="B389" s="27"/>
      <c r="C389" s="27"/>
      <c r="D389" s="468"/>
      <c r="E389" s="435"/>
      <c r="F389" s="19"/>
      <c r="G389" s="19"/>
      <c r="H389" s="19"/>
      <c r="J389" s="130"/>
    </row>
    <row r="390" spans="1:10" x14ac:dyDescent="0.2">
      <c r="A390" s="19"/>
      <c r="B390" s="27"/>
      <c r="C390" s="27"/>
      <c r="D390" s="468"/>
      <c r="E390" s="435"/>
      <c r="F390" s="19"/>
      <c r="G390" s="19"/>
      <c r="H390" s="19"/>
      <c r="J390" s="130"/>
    </row>
    <row r="391" spans="1:10" x14ac:dyDescent="0.2">
      <c r="A391" s="19"/>
      <c r="B391" s="27"/>
      <c r="C391" s="27"/>
      <c r="D391" s="468"/>
      <c r="E391" s="435"/>
      <c r="F391" s="19"/>
      <c r="G391" s="19"/>
      <c r="H391" s="19"/>
      <c r="J391" s="130"/>
    </row>
    <row r="392" spans="1:10" x14ac:dyDescent="0.2">
      <c r="A392" s="19"/>
      <c r="B392" s="27"/>
      <c r="C392" s="27"/>
      <c r="D392" s="468"/>
      <c r="E392" s="435"/>
      <c r="F392" s="19"/>
      <c r="G392" s="19"/>
      <c r="H392" s="19"/>
      <c r="J392" s="130"/>
    </row>
    <row r="393" spans="1:10" x14ac:dyDescent="0.2">
      <c r="A393" s="19"/>
      <c r="B393" s="27"/>
      <c r="C393" s="27"/>
      <c r="D393" s="468"/>
      <c r="E393" s="435"/>
      <c r="F393" s="19"/>
      <c r="G393" s="19"/>
      <c r="H393" s="19"/>
      <c r="J393" s="130"/>
    </row>
    <row r="394" spans="1:10" x14ac:dyDescent="0.2">
      <c r="A394" s="19"/>
      <c r="B394" s="27"/>
      <c r="C394" s="27"/>
      <c r="D394" s="468"/>
      <c r="E394" s="435"/>
      <c r="F394" s="19"/>
      <c r="G394" s="19"/>
      <c r="H394" s="19"/>
      <c r="J394" s="130"/>
    </row>
    <row r="395" spans="1:10" x14ac:dyDescent="0.2">
      <c r="A395" s="19"/>
      <c r="B395" s="27"/>
      <c r="C395" s="27"/>
      <c r="D395" s="468"/>
      <c r="E395" s="435"/>
      <c r="F395" s="19"/>
      <c r="G395" s="19"/>
      <c r="H395" s="19"/>
      <c r="J395" s="130"/>
    </row>
    <row r="396" spans="1:10" x14ac:dyDescent="0.2">
      <c r="A396" s="19"/>
      <c r="B396" s="27"/>
      <c r="C396" s="27"/>
      <c r="D396" s="468"/>
      <c r="E396" s="435"/>
      <c r="F396" s="19"/>
      <c r="G396" s="19"/>
      <c r="H396" s="19"/>
      <c r="J396" s="130"/>
    </row>
    <row r="397" spans="1:10" x14ac:dyDescent="0.2">
      <c r="A397" s="19"/>
      <c r="B397" s="27"/>
      <c r="C397" s="27"/>
      <c r="D397" s="468"/>
      <c r="E397" s="435"/>
      <c r="F397" s="19"/>
      <c r="G397" s="19"/>
      <c r="H397" s="19"/>
      <c r="J397" s="130"/>
    </row>
    <row r="398" spans="1:10" x14ac:dyDescent="0.2">
      <c r="A398" s="19"/>
      <c r="B398" s="27"/>
      <c r="C398" s="27"/>
      <c r="D398" s="468"/>
      <c r="E398" s="435"/>
      <c r="F398" s="19"/>
      <c r="G398" s="19"/>
      <c r="H398" s="19"/>
      <c r="J398" s="130"/>
    </row>
    <row r="399" spans="1:10" x14ac:dyDescent="0.2">
      <c r="A399" s="19"/>
      <c r="B399" s="27"/>
      <c r="C399" s="27"/>
      <c r="D399" s="468"/>
      <c r="E399" s="435"/>
      <c r="F399" s="19"/>
      <c r="G399" s="19"/>
      <c r="H399" s="19"/>
      <c r="J399" s="130"/>
    </row>
    <row r="400" spans="1:10" x14ac:dyDescent="0.2">
      <c r="A400" s="19"/>
      <c r="B400" s="27"/>
      <c r="C400" s="27"/>
      <c r="D400" s="468"/>
      <c r="E400" s="435"/>
      <c r="F400" s="19"/>
      <c r="G400" s="19"/>
      <c r="H400" s="19"/>
      <c r="J400" s="130"/>
    </row>
    <row r="401" spans="1:10" x14ac:dyDescent="0.2">
      <c r="A401" s="19"/>
      <c r="B401" s="27"/>
      <c r="C401" s="27"/>
      <c r="D401" s="468"/>
      <c r="E401" s="435"/>
      <c r="F401" s="19"/>
      <c r="G401" s="19"/>
      <c r="H401" s="19"/>
      <c r="J401" s="130"/>
    </row>
    <row r="402" spans="1:10" x14ac:dyDescent="0.2">
      <c r="A402" s="19"/>
      <c r="B402" s="27"/>
      <c r="C402" s="27"/>
      <c r="D402" s="468"/>
      <c r="E402" s="435"/>
      <c r="F402" s="19"/>
      <c r="G402" s="19"/>
      <c r="H402" s="19"/>
      <c r="J402" s="130"/>
    </row>
    <row r="403" spans="1:10" x14ac:dyDescent="0.2">
      <c r="A403" s="19"/>
      <c r="B403" s="27"/>
      <c r="C403" s="27"/>
      <c r="D403" s="468"/>
      <c r="E403" s="435"/>
      <c r="F403" s="19"/>
      <c r="G403" s="19"/>
      <c r="H403" s="19"/>
      <c r="J403" s="130"/>
    </row>
    <row r="404" spans="1:10" x14ac:dyDescent="0.2">
      <c r="A404" s="19"/>
      <c r="B404" s="27"/>
      <c r="C404" s="27"/>
      <c r="D404" s="468"/>
      <c r="E404" s="435"/>
      <c r="F404" s="19"/>
      <c r="G404" s="19"/>
      <c r="H404" s="19"/>
      <c r="J404" s="130"/>
    </row>
    <row r="405" spans="1:10" x14ac:dyDescent="0.2">
      <c r="A405" s="19"/>
      <c r="B405" s="27"/>
      <c r="C405" s="27"/>
      <c r="D405" s="468"/>
      <c r="E405" s="435"/>
      <c r="F405" s="19"/>
      <c r="G405" s="19"/>
      <c r="H405" s="19"/>
      <c r="J405" s="130"/>
    </row>
    <row r="406" spans="1:10" x14ac:dyDescent="0.2">
      <c r="A406" s="19"/>
      <c r="B406" s="27"/>
      <c r="C406" s="27"/>
      <c r="D406" s="468"/>
      <c r="E406" s="435"/>
      <c r="F406" s="19"/>
      <c r="G406" s="19"/>
      <c r="H406" s="19"/>
      <c r="J406" s="130"/>
    </row>
    <row r="407" spans="1:10" x14ac:dyDescent="0.2">
      <c r="A407" s="19"/>
      <c r="B407" s="27"/>
      <c r="C407" s="27"/>
      <c r="D407" s="468"/>
      <c r="E407" s="435"/>
      <c r="F407" s="19"/>
      <c r="G407" s="19"/>
      <c r="H407" s="19"/>
      <c r="J407" s="130"/>
    </row>
    <row r="408" spans="1:10" x14ac:dyDescent="0.2">
      <c r="A408" s="19"/>
      <c r="B408" s="27"/>
      <c r="C408" s="27"/>
      <c r="D408" s="468"/>
      <c r="E408" s="435"/>
      <c r="F408" s="19"/>
      <c r="G408" s="19"/>
      <c r="H408" s="19"/>
      <c r="J408" s="130"/>
    </row>
    <row r="409" spans="1:10" x14ac:dyDescent="0.2">
      <c r="A409" s="19"/>
      <c r="B409" s="27"/>
      <c r="C409" s="27"/>
      <c r="D409" s="468"/>
      <c r="E409" s="435"/>
      <c r="F409" s="19"/>
      <c r="G409" s="19"/>
      <c r="H409" s="19"/>
      <c r="J409" s="130"/>
    </row>
    <row r="410" spans="1:10" x14ac:dyDescent="0.2">
      <c r="A410" s="19"/>
      <c r="B410" s="27"/>
      <c r="C410" s="27"/>
      <c r="D410" s="468"/>
      <c r="E410" s="435"/>
      <c r="F410" s="19"/>
      <c r="G410" s="19"/>
      <c r="H410" s="19"/>
      <c r="J410" s="130"/>
    </row>
    <row r="411" spans="1:10" x14ac:dyDescent="0.2">
      <c r="A411" s="19"/>
      <c r="B411" s="27"/>
      <c r="C411" s="27"/>
      <c r="D411" s="468"/>
      <c r="E411" s="435"/>
      <c r="F411" s="19"/>
      <c r="G411" s="19"/>
      <c r="H411" s="19"/>
      <c r="J411" s="130"/>
    </row>
    <row r="412" spans="1:10" x14ac:dyDescent="0.2">
      <c r="A412" s="19"/>
      <c r="B412" s="27"/>
      <c r="C412" s="27"/>
      <c r="D412" s="468"/>
      <c r="E412" s="435"/>
      <c r="F412" s="19"/>
      <c r="G412" s="19"/>
      <c r="H412" s="19"/>
      <c r="J412" s="130"/>
    </row>
    <row r="413" spans="1:10" x14ac:dyDescent="0.2">
      <c r="A413" s="19"/>
      <c r="B413" s="27"/>
      <c r="C413" s="27"/>
      <c r="D413" s="468"/>
      <c r="E413" s="435"/>
      <c r="F413" s="19"/>
      <c r="G413" s="19"/>
      <c r="H413" s="19"/>
      <c r="J413" s="130"/>
    </row>
    <row r="414" spans="1:10" x14ac:dyDescent="0.2">
      <c r="A414" s="19"/>
      <c r="B414" s="27"/>
      <c r="C414" s="27"/>
      <c r="D414" s="468"/>
      <c r="E414" s="435"/>
      <c r="F414" s="19"/>
      <c r="G414" s="19"/>
      <c r="H414" s="19"/>
      <c r="J414" s="130"/>
    </row>
    <row r="415" spans="1:10" x14ac:dyDescent="0.2">
      <c r="A415" s="19"/>
      <c r="B415" s="27"/>
      <c r="C415" s="27"/>
      <c r="D415" s="468"/>
      <c r="E415" s="435"/>
      <c r="F415" s="19"/>
      <c r="G415" s="19"/>
      <c r="H415" s="19"/>
      <c r="J415" s="130"/>
    </row>
    <row r="416" spans="1:10" x14ac:dyDescent="0.2">
      <c r="A416" s="19"/>
      <c r="B416" s="27"/>
      <c r="C416" s="27"/>
      <c r="D416" s="468"/>
      <c r="E416" s="435"/>
      <c r="F416" s="19"/>
      <c r="G416" s="19"/>
      <c r="H416" s="19"/>
      <c r="J416" s="130"/>
    </row>
    <row r="417" spans="1:10" x14ac:dyDescent="0.2">
      <c r="A417" s="19"/>
      <c r="B417" s="27"/>
      <c r="C417" s="27"/>
      <c r="D417" s="468"/>
      <c r="E417" s="435"/>
      <c r="F417" s="19"/>
      <c r="G417" s="19"/>
      <c r="H417" s="19"/>
      <c r="J417" s="130"/>
    </row>
    <row r="418" spans="1:10" x14ac:dyDescent="0.2">
      <c r="A418" s="19"/>
      <c r="B418" s="27"/>
      <c r="C418" s="27"/>
      <c r="D418" s="468"/>
      <c r="E418" s="435"/>
      <c r="F418" s="19"/>
      <c r="G418" s="19"/>
      <c r="H418" s="19"/>
      <c r="J418" s="130"/>
    </row>
    <row r="419" spans="1:10" x14ac:dyDescent="0.2">
      <c r="A419" s="19"/>
      <c r="B419" s="27"/>
      <c r="C419" s="27"/>
      <c r="D419" s="468"/>
      <c r="E419" s="435"/>
      <c r="F419" s="19"/>
      <c r="G419" s="19"/>
      <c r="H419" s="19"/>
      <c r="J419" s="130"/>
    </row>
    <row r="420" spans="1:10" x14ac:dyDescent="0.2">
      <c r="A420" s="19"/>
      <c r="B420" s="27"/>
      <c r="C420" s="27"/>
      <c r="D420" s="468"/>
      <c r="E420" s="435"/>
      <c r="F420" s="19"/>
      <c r="G420" s="19"/>
      <c r="H420" s="19"/>
      <c r="J420" s="130"/>
    </row>
    <row r="421" spans="1:10" x14ac:dyDescent="0.2">
      <c r="A421" s="19"/>
      <c r="B421" s="27"/>
      <c r="C421" s="27"/>
      <c r="D421" s="468"/>
      <c r="E421" s="435"/>
      <c r="F421" s="19"/>
      <c r="G421" s="19"/>
      <c r="H421" s="19"/>
      <c r="J421" s="130"/>
    </row>
    <row r="422" spans="1:10" x14ac:dyDescent="0.2">
      <c r="A422" s="19"/>
      <c r="B422" s="27"/>
      <c r="C422" s="27"/>
      <c r="D422" s="468"/>
      <c r="E422" s="435"/>
      <c r="F422" s="19"/>
      <c r="G422" s="19"/>
      <c r="H422" s="19"/>
      <c r="J422" s="130"/>
    </row>
    <row r="423" spans="1:10" x14ac:dyDescent="0.2">
      <c r="A423" s="19"/>
      <c r="B423" s="27"/>
      <c r="C423" s="27"/>
      <c r="D423" s="468"/>
      <c r="E423" s="435"/>
      <c r="F423" s="19"/>
      <c r="G423" s="19"/>
      <c r="H423" s="19"/>
      <c r="J423" s="130"/>
    </row>
    <row r="424" spans="1:10" x14ac:dyDescent="0.2">
      <c r="A424" s="19"/>
      <c r="B424" s="27"/>
      <c r="C424" s="27"/>
      <c r="D424" s="468"/>
      <c r="E424" s="435"/>
      <c r="F424" s="19"/>
      <c r="G424" s="19"/>
      <c r="H424" s="19"/>
      <c r="J424" s="130"/>
    </row>
    <row r="425" spans="1:10" x14ac:dyDescent="0.2">
      <c r="A425" s="19"/>
      <c r="B425" s="27"/>
      <c r="C425" s="27"/>
      <c r="D425" s="468"/>
      <c r="E425" s="435"/>
      <c r="F425" s="19"/>
      <c r="G425" s="19"/>
      <c r="H425" s="19"/>
      <c r="J425" s="130"/>
    </row>
    <row r="426" spans="1:10" x14ac:dyDescent="0.2">
      <c r="A426" s="19"/>
      <c r="B426" s="27"/>
      <c r="C426" s="27"/>
      <c r="D426" s="468"/>
      <c r="E426" s="435"/>
      <c r="F426" s="19"/>
      <c r="G426" s="19"/>
      <c r="H426" s="19"/>
      <c r="J426" s="130"/>
    </row>
    <row r="427" spans="1:10" x14ac:dyDescent="0.2">
      <c r="A427" s="19"/>
      <c r="B427" s="27"/>
      <c r="C427" s="27"/>
      <c r="D427" s="468"/>
      <c r="E427" s="435"/>
      <c r="F427" s="19"/>
      <c r="G427" s="19"/>
      <c r="H427" s="19"/>
      <c r="J427" s="130"/>
    </row>
    <row r="428" spans="1:10" x14ac:dyDescent="0.2">
      <c r="A428" s="19"/>
      <c r="B428" s="27"/>
      <c r="C428" s="27"/>
      <c r="D428" s="468"/>
      <c r="E428" s="435"/>
      <c r="F428" s="19"/>
      <c r="G428" s="19"/>
      <c r="H428" s="19"/>
      <c r="J428" s="130"/>
    </row>
    <row r="429" spans="1:10" x14ac:dyDescent="0.2">
      <c r="A429" s="19"/>
      <c r="B429" s="27"/>
      <c r="C429" s="27"/>
      <c r="D429" s="468"/>
      <c r="E429" s="435"/>
      <c r="F429" s="19"/>
      <c r="G429" s="19"/>
      <c r="H429" s="19"/>
      <c r="J429" s="130"/>
    </row>
    <row r="430" spans="1:10" x14ac:dyDescent="0.2">
      <c r="A430" s="19"/>
      <c r="B430" s="27"/>
      <c r="C430" s="27"/>
      <c r="D430" s="468"/>
      <c r="E430" s="435"/>
      <c r="F430" s="19"/>
      <c r="G430" s="19"/>
      <c r="H430" s="19"/>
      <c r="J430" s="130"/>
    </row>
    <row r="431" spans="1:10" x14ac:dyDescent="0.2">
      <c r="A431" s="19"/>
      <c r="B431" s="27"/>
      <c r="C431" s="27"/>
      <c r="D431" s="468"/>
      <c r="E431" s="435"/>
      <c r="F431" s="19"/>
      <c r="G431" s="19"/>
      <c r="H431" s="19"/>
      <c r="J431" s="130"/>
    </row>
    <row r="432" spans="1:10" x14ac:dyDescent="0.2">
      <c r="A432" s="19"/>
      <c r="B432" s="27"/>
      <c r="C432" s="27"/>
      <c r="D432" s="468"/>
      <c r="E432" s="435"/>
      <c r="F432" s="19"/>
      <c r="G432" s="19"/>
      <c r="H432" s="19"/>
      <c r="J432" s="130"/>
    </row>
    <row r="433" spans="1:10" x14ac:dyDescent="0.2">
      <c r="A433" s="19"/>
      <c r="B433" s="27"/>
      <c r="C433" s="27"/>
      <c r="D433" s="468"/>
      <c r="E433" s="435"/>
      <c r="F433" s="19"/>
      <c r="G433" s="19"/>
      <c r="H433" s="19"/>
      <c r="J433" s="130"/>
    </row>
    <row r="434" spans="1:10" x14ac:dyDescent="0.2">
      <c r="A434" s="19"/>
      <c r="B434" s="27"/>
      <c r="C434" s="27"/>
      <c r="D434" s="468"/>
      <c r="E434" s="435"/>
      <c r="F434" s="19"/>
      <c r="G434" s="19"/>
      <c r="H434" s="19"/>
      <c r="J434" s="130"/>
    </row>
    <row r="435" spans="1:10" x14ac:dyDescent="0.2">
      <c r="A435" s="19"/>
      <c r="B435" s="27"/>
      <c r="C435" s="27"/>
      <c r="D435" s="468"/>
      <c r="E435" s="435"/>
      <c r="F435" s="19"/>
      <c r="G435" s="19"/>
      <c r="H435" s="19"/>
      <c r="J435" s="130"/>
    </row>
    <row r="436" spans="1:10" x14ac:dyDescent="0.2">
      <c r="A436" s="19"/>
      <c r="B436" s="27"/>
      <c r="C436" s="27"/>
      <c r="D436" s="468"/>
      <c r="E436" s="435"/>
      <c r="F436" s="19"/>
      <c r="G436" s="19"/>
      <c r="H436" s="19"/>
      <c r="J436" s="130"/>
    </row>
    <row r="437" spans="1:10" x14ac:dyDescent="0.2">
      <c r="A437" s="19"/>
      <c r="B437" s="27"/>
      <c r="C437" s="27"/>
      <c r="D437" s="468"/>
      <c r="E437" s="435"/>
      <c r="F437" s="19"/>
      <c r="G437" s="19"/>
      <c r="H437" s="19"/>
      <c r="J437" s="130"/>
    </row>
    <row r="438" spans="1:10" x14ac:dyDescent="0.2">
      <c r="A438" s="19"/>
      <c r="B438" s="27"/>
      <c r="C438" s="27"/>
      <c r="D438" s="468"/>
      <c r="E438" s="435"/>
      <c r="F438" s="19"/>
      <c r="G438" s="19"/>
      <c r="H438" s="19"/>
      <c r="J438" s="130"/>
    </row>
    <row r="439" spans="1:10" x14ac:dyDescent="0.2">
      <c r="A439" s="19"/>
      <c r="B439" s="27"/>
      <c r="C439" s="27"/>
      <c r="D439" s="468"/>
      <c r="E439" s="435"/>
      <c r="F439" s="19"/>
      <c r="G439" s="19"/>
      <c r="H439" s="19"/>
      <c r="J439" s="130"/>
    </row>
    <row r="440" spans="1:10" x14ac:dyDescent="0.2">
      <c r="A440" s="19"/>
      <c r="B440" s="27"/>
      <c r="C440" s="27"/>
      <c r="D440" s="468"/>
      <c r="E440" s="435"/>
      <c r="F440" s="19"/>
      <c r="G440" s="19"/>
      <c r="H440" s="19"/>
      <c r="J440" s="130"/>
    </row>
    <row r="441" spans="1:10" x14ac:dyDescent="0.2">
      <c r="A441" s="19"/>
      <c r="B441" s="27"/>
      <c r="C441" s="27"/>
      <c r="D441" s="468"/>
      <c r="E441" s="435"/>
      <c r="F441" s="19"/>
      <c r="G441" s="19"/>
      <c r="H441" s="19"/>
      <c r="J441" s="130"/>
    </row>
    <row r="442" spans="1:10" x14ac:dyDescent="0.2">
      <c r="A442" s="19"/>
      <c r="B442" s="27"/>
      <c r="C442" s="27"/>
      <c r="D442" s="468"/>
      <c r="E442" s="435"/>
      <c r="F442" s="19"/>
      <c r="G442" s="19"/>
      <c r="H442" s="19"/>
      <c r="J442" s="130"/>
    </row>
    <row r="443" spans="1:10" x14ac:dyDescent="0.2">
      <c r="A443" s="19"/>
      <c r="B443" s="27"/>
      <c r="C443" s="27"/>
      <c r="D443" s="468"/>
      <c r="E443" s="435"/>
      <c r="F443" s="19"/>
      <c r="G443" s="19"/>
      <c r="H443" s="19"/>
      <c r="J443" s="130"/>
    </row>
    <row r="444" spans="1:10" x14ac:dyDescent="0.2">
      <c r="A444" s="19"/>
      <c r="B444" s="27"/>
      <c r="C444" s="27"/>
      <c r="D444" s="468"/>
      <c r="E444" s="435"/>
      <c r="F444" s="19"/>
      <c r="G444" s="19"/>
      <c r="H444" s="19"/>
      <c r="J444" s="130"/>
    </row>
    <row r="445" spans="1:10" x14ac:dyDescent="0.2">
      <c r="A445" s="19"/>
      <c r="B445" s="27"/>
      <c r="C445" s="27"/>
      <c r="D445" s="468"/>
      <c r="E445" s="435"/>
      <c r="F445" s="19"/>
      <c r="G445" s="19"/>
      <c r="H445" s="19"/>
      <c r="J445" s="130"/>
    </row>
    <row r="446" spans="1:10" x14ac:dyDescent="0.2">
      <c r="A446" s="19"/>
      <c r="B446" s="27"/>
      <c r="C446" s="27"/>
      <c r="D446" s="468"/>
      <c r="E446" s="435"/>
      <c r="F446" s="19"/>
      <c r="G446" s="19"/>
      <c r="H446" s="19"/>
      <c r="J446" s="130"/>
    </row>
    <row r="447" spans="1:10" x14ac:dyDescent="0.2">
      <c r="A447" s="19"/>
      <c r="B447" s="27"/>
      <c r="C447" s="27"/>
      <c r="D447" s="468"/>
      <c r="E447" s="435"/>
      <c r="F447" s="19"/>
      <c r="G447" s="19"/>
      <c r="H447" s="19"/>
      <c r="J447" s="130"/>
    </row>
    <row r="448" spans="1:10" x14ac:dyDescent="0.2">
      <c r="A448" s="19"/>
      <c r="B448" s="27"/>
      <c r="C448" s="27"/>
      <c r="D448" s="468"/>
      <c r="E448" s="435"/>
      <c r="F448" s="19"/>
      <c r="G448" s="19"/>
      <c r="H448" s="19"/>
      <c r="J448" s="130"/>
    </row>
    <row r="449" spans="1:10" x14ac:dyDescent="0.2">
      <c r="A449" s="19"/>
      <c r="B449" s="27"/>
      <c r="C449" s="27"/>
      <c r="D449" s="468"/>
      <c r="E449" s="435"/>
      <c r="F449" s="19"/>
      <c r="G449" s="19"/>
      <c r="H449" s="19"/>
      <c r="J449" s="130"/>
    </row>
    <row r="450" spans="1:10" x14ac:dyDescent="0.2">
      <c r="A450" s="19"/>
      <c r="B450" s="27"/>
      <c r="C450" s="27"/>
      <c r="D450" s="468"/>
      <c r="E450" s="435"/>
      <c r="F450" s="19"/>
      <c r="G450" s="19"/>
      <c r="H450" s="19"/>
      <c r="J450" s="130"/>
    </row>
    <row r="451" spans="1:10" x14ac:dyDescent="0.2">
      <c r="A451" s="19"/>
      <c r="B451" s="27"/>
      <c r="C451" s="27"/>
      <c r="D451" s="468"/>
      <c r="E451" s="435"/>
      <c r="F451" s="19"/>
      <c r="G451" s="19"/>
      <c r="H451" s="19"/>
      <c r="J451" s="130"/>
    </row>
    <row r="452" spans="1:10" x14ac:dyDescent="0.2">
      <c r="A452" s="19"/>
      <c r="B452" s="27"/>
      <c r="C452" s="27"/>
      <c r="D452" s="468"/>
      <c r="E452" s="435"/>
      <c r="F452" s="19"/>
      <c r="G452" s="19"/>
      <c r="H452" s="19"/>
      <c r="J452" s="130"/>
    </row>
    <row r="453" spans="1:10" x14ac:dyDescent="0.2">
      <c r="A453" s="19"/>
      <c r="B453" s="27"/>
      <c r="C453" s="27"/>
      <c r="D453" s="468"/>
      <c r="E453" s="435"/>
      <c r="F453" s="19"/>
      <c r="G453" s="19"/>
      <c r="H453" s="19"/>
      <c r="J453" s="130"/>
    </row>
    <row r="454" spans="1:10" x14ac:dyDescent="0.2">
      <c r="A454" s="19"/>
      <c r="B454" s="27"/>
      <c r="C454" s="27"/>
      <c r="D454" s="468"/>
      <c r="E454" s="435"/>
      <c r="F454" s="19"/>
      <c r="G454" s="19"/>
      <c r="H454" s="19"/>
      <c r="J454" s="130"/>
    </row>
    <row r="455" spans="1:10" x14ac:dyDescent="0.2">
      <c r="A455" s="19"/>
      <c r="B455" s="27"/>
      <c r="C455" s="27"/>
      <c r="D455" s="468"/>
      <c r="E455" s="435"/>
      <c r="F455" s="19"/>
      <c r="G455" s="19"/>
      <c r="H455" s="19"/>
      <c r="J455" s="130"/>
    </row>
    <row r="456" spans="1:10" x14ac:dyDescent="0.2">
      <c r="A456" s="19"/>
      <c r="B456" s="27"/>
      <c r="C456" s="27"/>
      <c r="D456" s="468"/>
      <c r="E456" s="435"/>
      <c r="F456" s="19"/>
      <c r="G456" s="19"/>
      <c r="H456" s="19"/>
      <c r="J456" s="130"/>
    </row>
    <row r="457" spans="1:10" x14ac:dyDescent="0.2">
      <c r="A457" s="19"/>
      <c r="B457" s="27"/>
      <c r="C457" s="27"/>
      <c r="D457" s="468"/>
      <c r="E457" s="435"/>
      <c r="F457" s="19"/>
      <c r="G457" s="19"/>
      <c r="H457" s="19"/>
      <c r="J457" s="130"/>
    </row>
    <row r="458" spans="1:10" x14ac:dyDescent="0.2">
      <c r="A458" s="19"/>
      <c r="B458" s="27"/>
      <c r="C458" s="27"/>
      <c r="D458" s="468"/>
      <c r="E458" s="435"/>
      <c r="F458" s="19"/>
      <c r="G458" s="19"/>
      <c r="H458" s="19"/>
      <c r="J458" s="130"/>
    </row>
    <row r="459" spans="1:10" x14ac:dyDescent="0.2">
      <c r="A459" s="19"/>
      <c r="B459" s="27"/>
      <c r="C459" s="27"/>
      <c r="D459" s="468"/>
      <c r="E459" s="435"/>
      <c r="F459" s="19"/>
      <c r="G459" s="19"/>
      <c r="H459" s="19"/>
      <c r="J459" s="130"/>
    </row>
    <row r="460" spans="1:10" x14ac:dyDescent="0.2">
      <c r="A460" s="19"/>
      <c r="B460" s="27"/>
      <c r="C460" s="27"/>
      <c r="D460" s="468"/>
      <c r="E460" s="435"/>
      <c r="F460" s="19"/>
      <c r="G460" s="19"/>
      <c r="H460" s="19"/>
      <c r="J460" s="130"/>
    </row>
    <row r="461" spans="1:10" x14ac:dyDescent="0.2">
      <c r="A461" s="19"/>
      <c r="B461" s="27"/>
      <c r="C461" s="27"/>
      <c r="D461" s="468"/>
      <c r="E461" s="435"/>
      <c r="F461" s="19"/>
      <c r="G461" s="19"/>
      <c r="H461" s="19"/>
      <c r="J461" s="130"/>
    </row>
    <row r="462" spans="1:10" x14ac:dyDescent="0.2">
      <c r="A462" s="19"/>
      <c r="B462" s="27"/>
      <c r="C462" s="27"/>
      <c r="D462" s="468"/>
      <c r="E462" s="435"/>
      <c r="F462" s="19"/>
      <c r="G462" s="19"/>
      <c r="H462" s="19"/>
      <c r="J462" s="130"/>
    </row>
    <row r="463" spans="1:10" x14ac:dyDescent="0.2">
      <c r="A463" s="19"/>
      <c r="B463" s="27"/>
      <c r="C463" s="27"/>
      <c r="D463" s="468"/>
      <c r="E463" s="435"/>
      <c r="F463" s="19"/>
      <c r="G463" s="19"/>
      <c r="H463" s="19"/>
      <c r="J463" s="130"/>
    </row>
    <row r="464" spans="1:10" x14ac:dyDescent="0.2">
      <c r="A464" s="19"/>
      <c r="B464" s="27"/>
      <c r="C464" s="27"/>
      <c r="D464" s="468"/>
      <c r="E464" s="435"/>
      <c r="F464" s="19"/>
      <c r="G464" s="19"/>
      <c r="H464" s="19"/>
      <c r="J464" s="130"/>
    </row>
    <row r="465" spans="1:10" x14ac:dyDescent="0.2">
      <c r="A465" s="19"/>
      <c r="B465" s="27"/>
      <c r="C465" s="27"/>
      <c r="D465" s="468"/>
      <c r="E465" s="435"/>
      <c r="F465" s="19"/>
      <c r="G465" s="19"/>
      <c r="H465" s="19"/>
      <c r="J465" s="130"/>
    </row>
    <row r="466" spans="1:10" x14ac:dyDescent="0.2">
      <c r="A466" s="19"/>
      <c r="B466" s="27"/>
      <c r="C466" s="27"/>
      <c r="D466" s="468"/>
      <c r="E466" s="435"/>
      <c r="F466" s="19"/>
      <c r="G466" s="19"/>
      <c r="H466" s="19"/>
      <c r="J466" s="130"/>
    </row>
    <row r="467" spans="1:10" x14ac:dyDescent="0.2">
      <c r="A467" s="19"/>
      <c r="B467" s="27"/>
      <c r="C467" s="27"/>
      <c r="D467" s="468"/>
      <c r="E467" s="435"/>
      <c r="F467" s="19"/>
      <c r="G467" s="19"/>
      <c r="H467" s="19"/>
      <c r="J467" s="130"/>
    </row>
    <row r="468" spans="1:10" x14ac:dyDescent="0.2">
      <c r="A468" s="19"/>
      <c r="B468" s="27"/>
      <c r="C468" s="27"/>
      <c r="D468" s="468"/>
      <c r="E468" s="435"/>
      <c r="F468" s="19"/>
      <c r="G468" s="19"/>
      <c r="H468" s="19"/>
      <c r="J468" s="130"/>
    </row>
    <row r="469" spans="1:10" x14ac:dyDescent="0.2">
      <c r="A469" s="19"/>
      <c r="B469" s="27"/>
      <c r="C469" s="27"/>
      <c r="D469" s="468"/>
      <c r="E469" s="435"/>
      <c r="F469" s="19"/>
      <c r="G469" s="19"/>
      <c r="H469" s="19"/>
      <c r="J469" s="130"/>
    </row>
    <row r="470" spans="1:10" x14ac:dyDescent="0.2">
      <c r="A470" s="19"/>
      <c r="B470" s="27"/>
      <c r="C470" s="27"/>
      <c r="D470" s="468"/>
      <c r="E470" s="435"/>
      <c r="F470" s="19"/>
      <c r="G470" s="19"/>
      <c r="H470" s="19"/>
      <c r="J470" s="130"/>
    </row>
    <row r="471" spans="1:10" x14ac:dyDescent="0.2">
      <c r="A471" s="19"/>
      <c r="B471" s="27"/>
      <c r="C471" s="27"/>
      <c r="D471" s="468"/>
      <c r="E471" s="435"/>
      <c r="F471" s="19"/>
      <c r="G471" s="19"/>
      <c r="H471" s="19"/>
      <c r="J471" s="130"/>
    </row>
    <row r="472" spans="1:10" x14ac:dyDescent="0.2">
      <c r="A472" s="19"/>
      <c r="B472" s="27"/>
      <c r="C472" s="27"/>
      <c r="D472" s="468"/>
      <c r="E472" s="435"/>
      <c r="F472" s="19"/>
      <c r="G472" s="19"/>
      <c r="H472" s="19"/>
      <c r="J472" s="130"/>
    </row>
    <row r="473" spans="1:10" x14ac:dyDescent="0.2">
      <c r="A473" s="19"/>
      <c r="B473" s="27"/>
      <c r="C473" s="27"/>
      <c r="D473" s="468"/>
      <c r="E473" s="435"/>
      <c r="F473" s="19"/>
      <c r="G473" s="19"/>
      <c r="H473" s="19"/>
      <c r="J473" s="130"/>
    </row>
  </sheetData>
  <mergeCells count="58">
    <mergeCell ref="H47:I47"/>
    <mergeCell ref="H66:I66"/>
    <mergeCell ref="D49:E49"/>
    <mergeCell ref="D68:E68"/>
    <mergeCell ref="H68:I68"/>
    <mergeCell ref="D48:E48"/>
    <mergeCell ref="G48:I48"/>
    <mergeCell ref="D67:E67"/>
    <mergeCell ref="G67:I67"/>
    <mergeCell ref="J7:J8"/>
    <mergeCell ref="D36:E36"/>
    <mergeCell ref="H49:I49"/>
    <mergeCell ref="H291:I291"/>
    <mergeCell ref="D291:E291"/>
    <mergeCell ref="D80:E80"/>
    <mergeCell ref="H289:I289"/>
    <mergeCell ref="D290:E290"/>
    <mergeCell ref="G290:I290"/>
    <mergeCell ref="D96:E96"/>
    <mergeCell ref="D130:E130"/>
    <mergeCell ref="H130:I130"/>
    <mergeCell ref="G162:I162"/>
    <mergeCell ref="H128:I128"/>
    <mergeCell ref="D129:E129"/>
    <mergeCell ref="G129:I129"/>
    <mergeCell ref="B7:B8"/>
    <mergeCell ref="H34:I34"/>
    <mergeCell ref="H36:I36"/>
    <mergeCell ref="I7:I8"/>
    <mergeCell ref="D35:E35"/>
    <mergeCell ref="G35:I35"/>
    <mergeCell ref="D163:E163"/>
    <mergeCell ref="H163:I163"/>
    <mergeCell ref="H206:I206"/>
    <mergeCell ref="H193:I193"/>
    <mergeCell ref="D192:E192"/>
    <mergeCell ref="D193:E193"/>
    <mergeCell ref="G192:I192"/>
    <mergeCell ref="H191:I191"/>
    <mergeCell ref="H78:I78"/>
    <mergeCell ref="G79:I79"/>
    <mergeCell ref="G96:I96"/>
    <mergeCell ref="D79:E79"/>
    <mergeCell ref="H80:I80"/>
    <mergeCell ref="H161:I161"/>
    <mergeCell ref="D162:E162"/>
    <mergeCell ref="H95:I95"/>
    <mergeCell ref="D97:E97"/>
    <mergeCell ref="H97:I97"/>
    <mergeCell ref="D207:E207"/>
    <mergeCell ref="G207:I207"/>
    <mergeCell ref="H239:I239"/>
    <mergeCell ref="D239:E239"/>
    <mergeCell ref="D208:E208"/>
    <mergeCell ref="H208:I208"/>
    <mergeCell ref="H237:I237"/>
    <mergeCell ref="G238:I238"/>
    <mergeCell ref="D238:E238"/>
  </mergeCells>
  <phoneticPr fontId="8" type="noConversion"/>
  <conditionalFormatting sqref="J290:J291 J275:J276 J192:J193 J207:J208 J129:J130 J162:J163 J96:J97 J79:J80 J67:J68 J48:J49 J35:J36 J238:J239">
    <cfRule type="cellIs" dxfId="17" priority="5" stopIfTrue="1" operator="lessThan">
      <formula>1</formula>
    </cfRule>
  </conditionalFormatting>
  <conditionalFormatting sqref="J292:J65403 J277:J289 J209:J235 J237 J206 J164:J165 J98:J128 J95 J131:J161 J167:J191 J81:J84 J9:J34 J1:J7 J240:J274 J194:J204 J62:J66 J90:J93 J50:J56 J37:J47 J69:J78">
    <cfRule type="cellIs" dxfId="16" priority="6" stopIfTrue="1" operator="lessThanOrEqual">
      <formula>0</formula>
    </cfRule>
  </conditionalFormatting>
  <conditionalFormatting sqref="J57:J59">
    <cfRule type="cellIs" dxfId="15" priority="4" stopIfTrue="1" operator="lessThanOrEqual">
      <formula>0</formula>
    </cfRule>
  </conditionalFormatting>
  <conditionalFormatting sqref="J60:J61">
    <cfRule type="cellIs" dxfId="14" priority="3" stopIfTrue="1" operator="lessThanOrEqual">
      <formula>0</formula>
    </cfRule>
  </conditionalFormatting>
  <conditionalFormatting sqref="J85:J88">
    <cfRule type="cellIs" dxfId="13" priority="2" stopIfTrue="1" operator="lessThanOrEqual">
      <formula>0</formula>
    </cfRule>
  </conditionalFormatting>
  <conditionalFormatting sqref="J89">
    <cfRule type="cellIs" dxfId="12" priority="1" stopIfTrue="1" operator="lessThanOrEqual">
      <formula>0</formula>
    </cfRule>
  </conditionalFormatting>
  <printOptions horizontalCentered="1"/>
  <pageMargins left="0.27" right="0.4" top="1.42" bottom="0.43" header="0.51" footer="0.23"/>
  <pageSetup scale="99" firstPageNumber="77" orientation="landscape" useFirstPageNumber="1" horizontalDpi="4294967292" verticalDpi="300" r:id="rId1"/>
  <headerFooter alignWithMargins="0">
    <oddHeader>&amp;LSchool__________________________ Site # ________
Charge to Account: ______________________________&amp;RPrincipal's Signature __________________________
Date __________________________
&amp;"Arial,Bold"
2005-2006</oddHeader>
    <oddFooter xml:space="preserve">&amp;C&amp;"Arial,Bold"Science: Physical &amp;&amp; Earth Science
&amp;P
</oddFooter>
  </headerFooter>
  <rowBreaks count="2" manualBreakCount="2">
    <brk id="80" max="16383" man="1"/>
    <brk id="9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71"/>
  <sheetViews>
    <sheetView showGridLines="0" showZeros="0" tabSelected="1" topLeftCell="B33" zoomScale="83" zoomScaleNormal="83" workbookViewId="0">
      <selection activeCell="D46" sqref="D46"/>
    </sheetView>
  </sheetViews>
  <sheetFormatPr defaultRowHeight="12.75" x14ac:dyDescent="0.2"/>
  <cols>
    <col min="1" max="1" width="0.5703125" hidden="1" customWidth="1"/>
    <col min="2" max="2" width="8" style="217" customWidth="1"/>
    <col min="3" max="3" width="10.85546875" style="217" customWidth="1"/>
    <col min="4" max="4" width="56" customWidth="1"/>
    <col min="5" max="5" width="14.140625" style="290" customWidth="1"/>
    <col min="6" max="6" width="8.7109375" customWidth="1"/>
    <col min="7" max="7" width="7" customWidth="1"/>
    <col min="8" max="8" width="7.85546875" customWidth="1"/>
    <col min="9" max="9" width="8.85546875" style="263" customWidth="1"/>
    <col min="10" max="10" width="12.28515625" style="301" customWidth="1"/>
    <col min="13" max="13" width="38.42578125" customWidth="1"/>
    <col min="16" max="16" width="21.7109375" customWidth="1"/>
  </cols>
  <sheetData>
    <row r="1" spans="2:10" x14ac:dyDescent="0.2">
      <c r="B1" s="1" t="s">
        <v>0</v>
      </c>
      <c r="C1" s="654" t="s">
        <v>722</v>
      </c>
      <c r="D1" s="2"/>
      <c r="E1" s="3"/>
      <c r="F1" s="2" t="s">
        <v>2156</v>
      </c>
      <c r="G1" s="3" t="s">
        <v>1324</v>
      </c>
      <c r="H1" s="2" t="s">
        <v>1325</v>
      </c>
      <c r="I1" s="254" t="s">
        <v>1326</v>
      </c>
      <c r="J1" s="483" t="s">
        <v>1327</v>
      </c>
    </row>
    <row r="2" spans="2:10" x14ac:dyDescent="0.2">
      <c r="B2" s="8" t="s">
        <v>1890</v>
      </c>
      <c r="C2" s="655" t="s">
        <v>73</v>
      </c>
      <c r="D2" s="9" t="s">
        <v>533</v>
      </c>
      <c r="E2" s="10" t="s">
        <v>534</v>
      </c>
      <c r="F2" s="9" t="s">
        <v>2157</v>
      </c>
      <c r="G2" s="10" t="s">
        <v>535</v>
      </c>
      <c r="H2" s="9" t="s">
        <v>536</v>
      </c>
      <c r="I2" s="255" t="s">
        <v>537</v>
      </c>
      <c r="J2" s="484" t="s">
        <v>537</v>
      </c>
    </row>
    <row r="3" spans="2:10" ht="14.25" customHeight="1" x14ac:dyDescent="0.2">
      <c r="B3" s="13"/>
      <c r="C3" s="618" t="s">
        <v>724</v>
      </c>
      <c r="D3" s="14"/>
      <c r="E3" s="15"/>
      <c r="F3" s="16"/>
      <c r="G3" s="15"/>
      <c r="H3" s="16"/>
      <c r="I3" s="256"/>
      <c r="J3" s="500"/>
    </row>
    <row r="4" spans="2:10" x14ac:dyDescent="0.2">
      <c r="B4" s="8"/>
      <c r="C4" s="655" t="s">
        <v>725</v>
      </c>
      <c r="D4" s="90" t="s">
        <v>581</v>
      </c>
      <c r="E4" s="10"/>
      <c r="F4" s="9"/>
      <c r="G4" s="10"/>
      <c r="H4" s="9"/>
      <c r="I4" s="147"/>
      <c r="J4" s="501"/>
    </row>
    <row r="5" spans="2:10" s="27" customFormat="1" ht="15" customHeight="1" x14ac:dyDescent="0.2">
      <c r="B5" s="40"/>
      <c r="C5" s="605"/>
      <c r="D5" s="178" t="s">
        <v>1940</v>
      </c>
      <c r="E5" s="42"/>
      <c r="F5" s="111"/>
      <c r="G5" s="42"/>
      <c r="H5" s="111"/>
      <c r="I5" s="198"/>
      <c r="J5" s="500"/>
    </row>
    <row r="6" spans="2:10" s="27" customFormat="1" ht="13.5" customHeight="1" x14ac:dyDescent="0.2">
      <c r="B6" s="556"/>
      <c r="C6" s="604"/>
      <c r="D6" s="557"/>
      <c r="E6" s="170"/>
      <c r="F6" s="60"/>
      <c r="G6" s="60"/>
      <c r="H6" s="60"/>
      <c r="I6" s="183"/>
      <c r="J6" s="131"/>
    </row>
    <row r="7" spans="2:10" s="19" customFormat="1" x14ac:dyDescent="0.2">
      <c r="B7" s="16"/>
      <c r="C7" s="593"/>
      <c r="D7" s="699" t="s">
        <v>3261</v>
      </c>
      <c r="E7" s="320"/>
      <c r="F7" s="60"/>
      <c r="H7" s="60"/>
      <c r="I7" s="183"/>
      <c r="J7" s="130"/>
    </row>
    <row r="8" spans="2:10" x14ac:dyDescent="0.2">
      <c r="B8" s="280"/>
      <c r="C8" s="645"/>
      <c r="D8" s="246"/>
      <c r="E8" s="289"/>
      <c r="F8" s="247"/>
      <c r="G8" s="247"/>
      <c r="H8" s="247"/>
      <c r="I8" s="189"/>
      <c r="J8" s="510"/>
    </row>
    <row r="9" spans="2:10" s="27" customFormat="1" ht="15" customHeight="1" x14ac:dyDescent="0.2">
      <c r="B9" s="40"/>
      <c r="C9" s="602"/>
      <c r="D9" s="178" t="s">
        <v>1941</v>
      </c>
      <c r="E9" s="42"/>
      <c r="F9" s="111"/>
      <c r="G9" s="42"/>
      <c r="H9" s="111"/>
      <c r="I9" s="198"/>
      <c r="J9" s="500"/>
    </row>
    <row r="10" spans="2:10" s="27" customFormat="1" ht="13.5" customHeight="1" x14ac:dyDescent="0.2">
      <c r="B10" s="556" t="s">
        <v>1750</v>
      </c>
      <c r="C10" s="604"/>
      <c r="D10" s="557"/>
      <c r="E10" s="170"/>
      <c r="F10" s="60"/>
      <c r="G10" s="60"/>
      <c r="H10" s="60"/>
      <c r="I10" s="183"/>
      <c r="J10" s="131"/>
    </row>
    <row r="11" spans="2:10" s="19" customFormat="1" x14ac:dyDescent="0.2">
      <c r="B11" s="16"/>
      <c r="C11" s="593"/>
      <c r="D11" s="699" t="s">
        <v>1938</v>
      </c>
      <c r="E11" s="320"/>
      <c r="F11" s="60"/>
      <c r="H11" s="60"/>
      <c r="I11" s="183"/>
      <c r="J11" s="130"/>
    </row>
    <row r="12" spans="2:10" s="27" customFormat="1" x14ac:dyDescent="0.2">
      <c r="B12" s="16"/>
      <c r="C12" s="593"/>
      <c r="D12" s="699" t="s">
        <v>1939</v>
      </c>
      <c r="E12" s="23"/>
      <c r="F12" s="24"/>
      <c r="G12" s="23"/>
      <c r="H12" s="24"/>
      <c r="I12" s="183"/>
      <c r="J12" s="516" t="str">
        <f>IF(B12&gt;=1,SUM(B12*I12),"")</f>
        <v/>
      </c>
    </row>
    <row r="13" spans="2:10" s="19" customFormat="1" x14ac:dyDescent="0.2">
      <c r="B13" s="323"/>
      <c r="C13" s="569"/>
      <c r="D13" s="629" t="s">
        <v>1168</v>
      </c>
      <c r="E13" s="10" t="s">
        <v>1751</v>
      </c>
      <c r="F13" s="9"/>
      <c r="G13" s="10" t="s">
        <v>669</v>
      </c>
      <c r="H13" s="9"/>
      <c r="I13" s="185">
        <v>97.6</v>
      </c>
      <c r="J13" s="514" t="str">
        <f>IF(B13&gt;=1,SUM(B13*I13),"")</f>
        <v/>
      </c>
    </row>
    <row r="14" spans="2:10" s="47" customFormat="1" x14ac:dyDescent="0.2">
      <c r="B14" s="280"/>
      <c r="C14" s="645"/>
      <c r="D14" s="700" t="s">
        <v>991</v>
      </c>
      <c r="E14" s="294"/>
      <c r="F14" s="50"/>
      <c r="H14" s="247"/>
      <c r="I14" s="247"/>
      <c r="J14" s="510"/>
    </row>
    <row r="15" spans="2:10" x14ac:dyDescent="0.2">
      <c r="B15" s="476"/>
      <c r="C15" s="587"/>
      <c r="D15" s="701" t="s">
        <v>1036</v>
      </c>
      <c r="E15" s="57" t="s">
        <v>2243</v>
      </c>
      <c r="F15" s="55"/>
      <c r="G15" s="10" t="s">
        <v>669</v>
      </c>
      <c r="H15" s="223"/>
      <c r="I15" s="147">
        <v>42.75</v>
      </c>
      <c r="J15" s="514" t="str">
        <f>IF(B15&gt;=1,SUM(B15*I15),"")</f>
        <v/>
      </c>
    </row>
    <row r="16" spans="2:10" s="47" customFormat="1" x14ac:dyDescent="0.2">
      <c r="B16" s="280"/>
      <c r="C16" s="645"/>
      <c r="D16" s="700" t="s">
        <v>990</v>
      </c>
      <c r="E16" s="294"/>
      <c r="F16" s="248"/>
      <c r="G16" s="247"/>
      <c r="H16" s="64"/>
      <c r="I16" s="247"/>
      <c r="J16" s="510"/>
    </row>
    <row r="17" spans="2:10" x14ac:dyDescent="0.2">
      <c r="B17" s="323"/>
      <c r="C17" s="569"/>
      <c r="D17" s="80" t="s">
        <v>1036</v>
      </c>
      <c r="E17" s="15" t="s">
        <v>426</v>
      </c>
      <c r="F17" s="55"/>
      <c r="G17" s="10" t="s">
        <v>669</v>
      </c>
      <c r="H17" s="223"/>
      <c r="I17" s="147">
        <v>38.549999999999997</v>
      </c>
      <c r="J17" s="514" t="str">
        <f>IF(B17&gt;=1,SUM(B17*I17),"")</f>
        <v/>
      </c>
    </row>
    <row r="18" spans="2:10" x14ac:dyDescent="0.2">
      <c r="B18" s="280"/>
      <c r="C18" s="645"/>
      <c r="D18" s="246"/>
      <c r="E18" s="289"/>
      <c r="F18" s="247"/>
      <c r="G18" s="247"/>
      <c r="H18" s="247"/>
      <c r="I18" s="189"/>
      <c r="J18" s="510"/>
    </row>
    <row r="19" spans="2:10" s="27" customFormat="1" ht="15" customHeight="1" x14ac:dyDescent="0.2">
      <c r="B19" s="40"/>
      <c r="C19" s="602"/>
      <c r="D19" s="178" t="s">
        <v>1467</v>
      </c>
      <c r="E19" s="42"/>
      <c r="F19" s="111"/>
      <c r="G19" s="42"/>
      <c r="H19" s="111"/>
      <c r="I19" s="198"/>
      <c r="J19" s="500"/>
    </row>
    <row r="20" spans="2:10" s="27" customFormat="1" ht="13.5" customHeight="1" x14ac:dyDescent="0.2">
      <c r="B20" s="556" t="s">
        <v>1468</v>
      </c>
      <c r="C20" s="604"/>
      <c r="D20" s="557"/>
      <c r="E20" s="170"/>
      <c r="F20" s="60"/>
      <c r="G20" s="60"/>
      <c r="H20" s="60"/>
      <c r="I20" s="183"/>
      <c r="J20" s="131"/>
    </row>
    <row r="21" spans="2:10" s="19" customFormat="1" x14ac:dyDescent="0.2">
      <c r="B21" s="16"/>
      <c r="C21" s="593"/>
      <c r="D21" s="699" t="s">
        <v>661</v>
      </c>
      <c r="E21" s="320"/>
      <c r="F21" s="60"/>
      <c r="H21" s="60"/>
      <c r="I21" s="183"/>
      <c r="J21" s="130"/>
    </row>
    <row r="22" spans="2:10" x14ac:dyDescent="0.2">
      <c r="B22" s="476"/>
      <c r="C22" s="587"/>
      <c r="D22" s="80"/>
      <c r="E22" s="10" t="s">
        <v>2242</v>
      </c>
      <c r="F22" s="223"/>
      <c r="G22" s="10" t="s">
        <v>669</v>
      </c>
      <c r="H22" s="223"/>
      <c r="I22" s="147">
        <v>44.73</v>
      </c>
      <c r="J22" s="514" t="str">
        <f>IF(B22&gt;=1,SUM(B22*I22),"")</f>
        <v/>
      </c>
    </row>
    <row r="23" spans="2:10" s="27" customFormat="1" ht="19.5" customHeight="1" x14ac:dyDescent="0.2">
      <c r="B23" s="40"/>
      <c r="C23" s="602"/>
      <c r="D23" s="178" t="s">
        <v>662</v>
      </c>
      <c r="E23" s="42"/>
      <c r="F23" s="111"/>
      <c r="G23" s="42"/>
      <c r="H23" s="111"/>
      <c r="I23" s="198"/>
      <c r="J23" s="500"/>
    </row>
    <row r="24" spans="2:10" s="27" customFormat="1" ht="13.5" customHeight="1" x14ac:dyDescent="0.2">
      <c r="B24" s="556" t="s">
        <v>1748</v>
      </c>
      <c r="C24" s="604"/>
      <c r="D24" s="557"/>
      <c r="E24" s="170"/>
      <c r="F24" s="60"/>
      <c r="G24" s="60"/>
      <c r="H24" s="60"/>
      <c r="I24" s="183"/>
      <c r="J24" s="131"/>
    </row>
    <row r="25" spans="2:10" s="19" customFormat="1" x14ac:dyDescent="0.2">
      <c r="B25" s="16"/>
      <c r="C25" s="593"/>
      <c r="D25" s="699" t="s">
        <v>1749</v>
      </c>
      <c r="E25" s="320"/>
      <c r="F25" s="60"/>
      <c r="H25" s="60"/>
      <c r="I25" s="183"/>
      <c r="J25" s="130"/>
    </row>
    <row r="26" spans="2:10" x14ac:dyDescent="0.2">
      <c r="B26" s="476"/>
      <c r="C26" s="587"/>
      <c r="D26" s="651" t="s">
        <v>1036</v>
      </c>
      <c r="E26" s="10" t="s">
        <v>1747</v>
      </c>
      <c r="F26" s="223"/>
      <c r="G26" s="57" t="s">
        <v>178</v>
      </c>
      <c r="H26" s="223"/>
      <c r="I26" s="147">
        <v>89.56</v>
      </c>
      <c r="J26" s="514" t="str">
        <f>IF(B26&gt;=1,SUM(B26*I26),"")</f>
        <v/>
      </c>
    </row>
    <row r="27" spans="2:10" x14ac:dyDescent="0.2">
      <c r="B27" s="225"/>
      <c r="C27" s="225"/>
      <c r="E27"/>
      <c r="I27"/>
      <c r="J27" s="505"/>
    </row>
    <row r="28" spans="2:10" x14ac:dyDescent="0.2">
      <c r="B28" s="225"/>
      <c r="C28" s="225"/>
      <c r="E28"/>
      <c r="I28"/>
      <c r="J28" s="505"/>
    </row>
    <row r="29" spans="2:10" ht="20.25" customHeight="1" x14ac:dyDescent="0.2">
      <c r="B29" s="40"/>
      <c r="C29" s="40"/>
      <c r="D29" s="126"/>
      <c r="E29" s="164"/>
      <c r="F29" s="108"/>
      <c r="G29" s="108"/>
      <c r="H29" s="976" t="s">
        <v>2158</v>
      </c>
      <c r="I29" s="976"/>
      <c r="J29" s="234">
        <f>SUM(J8:J27)</f>
        <v>0</v>
      </c>
    </row>
    <row r="30" spans="2:10" ht="21" customHeight="1" x14ac:dyDescent="0.2">
      <c r="B30" s="40"/>
      <c r="C30" s="40"/>
      <c r="D30" s="41"/>
      <c r="E30" s="42"/>
      <c r="F30" s="7"/>
      <c r="G30" s="978" t="s">
        <v>355</v>
      </c>
      <c r="H30" s="978"/>
      <c r="I30" s="978"/>
      <c r="J30" s="478">
        <f>SUM(J29*0.1975)</f>
        <v>0</v>
      </c>
    </row>
    <row r="31" spans="2:10" ht="20.25" customHeight="1" x14ac:dyDescent="0.2">
      <c r="B31" s="40"/>
      <c r="C31" s="40"/>
      <c r="D31" s="41"/>
      <c r="E31" s="42"/>
      <c r="F31" s="7"/>
      <c r="G31" s="42"/>
      <c r="H31" s="979" t="s">
        <v>2320</v>
      </c>
      <c r="I31" s="979"/>
      <c r="J31" s="235">
        <f>SUM(J29+J30)</f>
        <v>0</v>
      </c>
    </row>
    <row r="32" spans="2:10" s="27" customFormat="1" ht="15" customHeight="1" x14ac:dyDescent="0.2">
      <c r="B32" s="40"/>
      <c r="C32" s="605"/>
      <c r="D32" s="178" t="s">
        <v>664</v>
      </c>
      <c r="E32" s="42"/>
      <c r="F32" s="111"/>
      <c r="G32" s="42"/>
      <c r="H32" s="111"/>
      <c r="I32" s="198"/>
      <c r="J32" s="500"/>
    </row>
    <row r="33" spans="2:10" s="27" customFormat="1" ht="17.25" customHeight="1" x14ac:dyDescent="0.2">
      <c r="B33" s="556" t="s">
        <v>1874</v>
      </c>
      <c r="C33" s="604"/>
      <c r="D33" s="557"/>
      <c r="E33" s="170"/>
      <c r="F33" s="60"/>
      <c r="G33" s="60"/>
      <c r="H33" s="60"/>
      <c r="I33" s="183"/>
      <c r="J33" s="131"/>
    </row>
    <row r="34" spans="2:10" s="27" customFormat="1" x14ac:dyDescent="0.2">
      <c r="B34" s="16"/>
      <c r="C34" s="593"/>
      <c r="D34" s="699" t="s">
        <v>2249</v>
      </c>
      <c r="E34" s="170"/>
      <c r="F34" s="60"/>
      <c r="G34" s="60"/>
      <c r="H34" s="60"/>
      <c r="I34" s="183"/>
      <c r="J34" s="131"/>
    </row>
    <row r="35" spans="2:10" s="19" customFormat="1" x14ac:dyDescent="0.2">
      <c r="B35" s="323"/>
      <c r="C35" s="569" t="s">
        <v>74</v>
      </c>
      <c r="D35" s="629" t="s">
        <v>1036</v>
      </c>
      <c r="E35" s="165" t="s">
        <v>2250</v>
      </c>
      <c r="F35" s="9">
        <v>2008</v>
      </c>
      <c r="G35" s="10" t="s">
        <v>669</v>
      </c>
      <c r="H35" s="9">
        <v>2014</v>
      </c>
      <c r="I35" s="437">
        <v>62.97</v>
      </c>
      <c r="J35" s="514" t="str">
        <f>IF(B35&gt;=1,SUM(B35*I35),"")</f>
        <v/>
      </c>
    </row>
    <row r="36" spans="2:10" s="19" customFormat="1" x14ac:dyDescent="0.2">
      <c r="B36" s="323"/>
      <c r="C36" s="569" t="s">
        <v>75</v>
      </c>
      <c r="D36" s="629" t="s">
        <v>2251</v>
      </c>
      <c r="E36" s="166" t="s">
        <v>2252</v>
      </c>
      <c r="F36" s="39">
        <v>2008</v>
      </c>
      <c r="G36" s="38" t="s">
        <v>669</v>
      </c>
      <c r="H36" s="39">
        <v>2014</v>
      </c>
      <c r="I36" s="438">
        <v>7.5</v>
      </c>
      <c r="J36" s="514" t="str">
        <f t="shared" ref="J36:J43" si="0">IF(B36&gt;=1,SUM(B36*I36),"")</f>
        <v/>
      </c>
    </row>
    <row r="37" spans="2:10" s="19" customFormat="1" x14ac:dyDescent="0.2">
      <c r="B37" s="323"/>
      <c r="C37" s="569" t="s">
        <v>76</v>
      </c>
      <c r="D37" s="629" t="s">
        <v>2253</v>
      </c>
      <c r="E37" s="166" t="s">
        <v>1823</v>
      </c>
      <c r="F37" s="39">
        <v>2008</v>
      </c>
      <c r="G37" s="38" t="s">
        <v>669</v>
      </c>
      <c r="H37" s="39">
        <v>2014</v>
      </c>
      <c r="I37" s="438">
        <v>43.5</v>
      </c>
      <c r="J37" s="514" t="str">
        <f t="shared" si="0"/>
        <v/>
      </c>
    </row>
    <row r="38" spans="2:10" s="19" customFormat="1" x14ac:dyDescent="0.2">
      <c r="B38" s="323"/>
      <c r="C38" s="569"/>
      <c r="D38" s="629" t="s">
        <v>2266</v>
      </c>
      <c r="E38" s="166" t="s">
        <v>1824</v>
      </c>
      <c r="F38" s="39">
        <v>2008</v>
      </c>
      <c r="G38" s="38" t="s">
        <v>669</v>
      </c>
      <c r="H38" s="39">
        <v>2014</v>
      </c>
      <c r="I38" s="438">
        <v>189</v>
      </c>
      <c r="J38" s="514" t="str">
        <f t="shared" si="0"/>
        <v/>
      </c>
    </row>
    <row r="39" spans="2:10" s="19" customFormat="1" x14ac:dyDescent="0.2">
      <c r="B39" s="323"/>
      <c r="C39" s="569" t="s">
        <v>77</v>
      </c>
      <c r="D39" s="629" t="s">
        <v>1820</v>
      </c>
      <c r="E39" s="166" t="s">
        <v>1825</v>
      </c>
      <c r="F39" s="39">
        <v>2008</v>
      </c>
      <c r="G39" s="38" t="s">
        <v>669</v>
      </c>
      <c r="H39" s="39">
        <v>2014</v>
      </c>
      <c r="I39" s="438">
        <v>41.49</v>
      </c>
      <c r="J39" s="514" t="str">
        <f t="shared" si="0"/>
        <v/>
      </c>
    </row>
    <row r="40" spans="2:10" s="19" customFormat="1" x14ac:dyDescent="0.2">
      <c r="B40" s="323"/>
      <c r="C40" s="569"/>
      <c r="D40" s="629" t="s">
        <v>1821</v>
      </c>
      <c r="E40" s="166" t="s">
        <v>1826</v>
      </c>
      <c r="F40" s="39">
        <v>2008</v>
      </c>
      <c r="G40" s="38" t="s">
        <v>669</v>
      </c>
      <c r="H40" s="39">
        <v>2014</v>
      </c>
      <c r="I40" s="438">
        <v>129.99</v>
      </c>
      <c r="J40" s="514" t="str">
        <f t="shared" si="0"/>
        <v/>
      </c>
    </row>
    <row r="41" spans="2:10" s="19" customFormat="1" x14ac:dyDescent="0.2">
      <c r="B41" s="323"/>
      <c r="C41" s="569"/>
      <c r="D41" s="629" t="s">
        <v>1831</v>
      </c>
      <c r="E41" s="166" t="s">
        <v>1827</v>
      </c>
      <c r="F41" s="39">
        <v>2008</v>
      </c>
      <c r="G41" s="38" t="s">
        <v>669</v>
      </c>
      <c r="H41" s="39">
        <v>2014</v>
      </c>
      <c r="I41" s="438">
        <v>24</v>
      </c>
      <c r="J41" s="514" t="str">
        <f t="shared" si="0"/>
        <v/>
      </c>
    </row>
    <row r="42" spans="2:10" s="19" customFormat="1" x14ac:dyDescent="0.2">
      <c r="B42" s="323"/>
      <c r="C42" s="569"/>
      <c r="D42" s="629" t="s">
        <v>1830</v>
      </c>
      <c r="E42" s="166" t="s">
        <v>1828</v>
      </c>
      <c r="F42" s="39">
        <v>2008</v>
      </c>
      <c r="G42" s="38" t="s">
        <v>669</v>
      </c>
      <c r="H42" s="39">
        <v>2014</v>
      </c>
      <c r="I42" s="438">
        <v>20.97</v>
      </c>
      <c r="J42" s="514" t="str">
        <f t="shared" si="0"/>
        <v/>
      </c>
    </row>
    <row r="43" spans="2:10" s="19" customFormat="1" x14ac:dyDescent="0.2">
      <c r="B43" s="323"/>
      <c r="C43" s="569"/>
      <c r="D43" s="629" t="s">
        <v>1822</v>
      </c>
      <c r="E43" s="166" t="s">
        <v>1829</v>
      </c>
      <c r="F43" s="39">
        <v>2008</v>
      </c>
      <c r="G43" s="38" t="s">
        <v>669</v>
      </c>
      <c r="H43" s="39">
        <v>2014</v>
      </c>
      <c r="I43" s="438">
        <v>62.49</v>
      </c>
      <c r="J43" s="514" t="str">
        <f t="shared" si="0"/>
        <v/>
      </c>
    </row>
    <row r="44" spans="2:10" s="27" customFormat="1" ht="15" customHeight="1" x14ac:dyDescent="0.2">
      <c r="B44" s="941"/>
      <c r="C44" s="605"/>
      <c r="D44" s="178" t="s">
        <v>3366</v>
      </c>
      <c r="E44" s="42"/>
      <c r="F44" s="111"/>
      <c r="G44" s="42"/>
      <c r="H44" s="111"/>
      <c r="I44" s="198"/>
      <c r="J44" s="500"/>
    </row>
    <row r="45" spans="2:10" s="27" customFormat="1" ht="17.25" customHeight="1" x14ac:dyDescent="0.2">
      <c r="B45" s="556" t="s">
        <v>3367</v>
      </c>
      <c r="C45" s="604"/>
      <c r="D45" s="557"/>
      <c r="E45" s="170"/>
      <c r="F45" s="60"/>
      <c r="G45" s="60"/>
      <c r="H45" s="60"/>
      <c r="I45" s="183"/>
      <c r="J45" s="131"/>
    </row>
    <row r="46" spans="2:10" s="27" customFormat="1" x14ac:dyDescent="0.2">
      <c r="B46" s="943"/>
      <c r="C46" s="593"/>
      <c r="D46" s="699" t="s">
        <v>3386</v>
      </c>
      <c r="E46" s="170"/>
      <c r="F46" s="60"/>
      <c r="G46" s="60"/>
      <c r="H46" s="60"/>
      <c r="I46" s="183"/>
      <c r="J46" s="131"/>
    </row>
    <row r="47" spans="2:10" s="19" customFormat="1" x14ac:dyDescent="0.2">
      <c r="B47" s="944"/>
      <c r="C47" s="569"/>
      <c r="D47" s="629" t="s">
        <v>1036</v>
      </c>
      <c r="E47" s="165" t="s">
        <v>3368</v>
      </c>
      <c r="F47" s="9">
        <v>2015</v>
      </c>
      <c r="G47" s="942" t="s">
        <v>669</v>
      </c>
      <c r="H47" s="9">
        <v>2015</v>
      </c>
      <c r="I47" s="437">
        <v>24.95</v>
      </c>
      <c r="J47" s="945" t="str">
        <f>IF(B47&gt;=1,SUM(B47*I47),"")</f>
        <v/>
      </c>
    </row>
    <row r="48" spans="2:10" s="27" customFormat="1" ht="15" customHeight="1" x14ac:dyDescent="0.2">
      <c r="B48" s="941"/>
      <c r="C48" s="605"/>
      <c r="D48" s="178"/>
      <c r="E48" s="42"/>
      <c r="F48" s="111"/>
      <c r="G48" s="42"/>
      <c r="H48" s="111"/>
      <c r="I48" s="198"/>
      <c r="J48" s="500"/>
    </row>
    <row r="49" spans="2:10" s="27" customFormat="1" ht="21" customHeight="1" x14ac:dyDescent="0.2">
      <c r="B49" s="144"/>
      <c r="C49" s="605"/>
      <c r="D49" s="640" t="s">
        <v>663</v>
      </c>
      <c r="E49" s="113"/>
      <c r="F49" s="114"/>
      <c r="G49" s="113"/>
      <c r="H49" s="114"/>
      <c r="I49" s="195"/>
      <c r="J49" s="508"/>
    </row>
    <row r="50" spans="2:10" s="27" customFormat="1" ht="17.25" customHeight="1" x14ac:dyDescent="0.2">
      <c r="B50" s="556" t="s">
        <v>1538</v>
      </c>
      <c r="C50" s="604"/>
      <c r="D50" s="557"/>
      <c r="E50" s="170"/>
      <c r="F50" s="60"/>
      <c r="G50" s="60"/>
      <c r="H50" s="60"/>
      <c r="I50" s="183"/>
      <c r="J50" s="131"/>
    </row>
    <row r="51" spans="2:10" s="27" customFormat="1" ht="20.25" customHeight="1" x14ac:dyDescent="0.2">
      <c r="B51" s="16"/>
      <c r="C51" s="593"/>
      <c r="D51" s="699" t="s">
        <v>994</v>
      </c>
      <c r="E51" s="250" t="s">
        <v>567</v>
      </c>
      <c r="F51" s="60"/>
      <c r="G51" s="60"/>
      <c r="H51" s="60"/>
      <c r="I51" s="183">
        <v>12.21</v>
      </c>
      <c r="J51" s="514" t="str">
        <f>IF(B51&gt;=1,SUM(B51*I51),"")</f>
        <v/>
      </c>
    </row>
    <row r="52" spans="2:10" s="27" customFormat="1" ht="21" customHeight="1" x14ac:dyDescent="0.2">
      <c r="B52" s="144"/>
      <c r="C52" s="605"/>
      <c r="D52" s="640" t="s">
        <v>1222</v>
      </c>
      <c r="E52" s="113"/>
      <c r="F52" s="114"/>
      <c r="G52" s="113"/>
      <c r="H52" s="114"/>
      <c r="I52" s="195"/>
      <c r="J52" s="508"/>
    </row>
    <row r="53" spans="2:10" s="27" customFormat="1" ht="9" customHeight="1" x14ac:dyDescent="0.2">
      <c r="B53" s="528"/>
      <c r="C53" s="703"/>
      <c r="D53" s="702"/>
      <c r="E53" s="432"/>
      <c r="F53" s="59"/>
      <c r="G53" s="59"/>
      <c r="H53" s="59"/>
      <c r="I53" s="185"/>
      <c r="J53" s="346"/>
    </row>
    <row r="54" spans="2:10" s="19" customFormat="1" x14ac:dyDescent="0.2">
      <c r="B54" s="623"/>
      <c r="C54" s="568"/>
      <c r="D54" s="631" t="s">
        <v>1221</v>
      </c>
      <c r="E54" s="434"/>
      <c r="F54" s="67"/>
      <c r="G54" s="67"/>
      <c r="H54" s="67"/>
      <c r="I54" s="257"/>
      <c r="J54" s="354"/>
    </row>
    <row r="55" spans="2:10" s="27" customFormat="1" ht="21" customHeight="1" x14ac:dyDescent="0.2">
      <c r="B55" s="144"/>
      <c r="C55" s="605"/>
      <c r="D55" s="640" t="s">
        <v>141</v>
      </c>
      <c r="E55" s="113"/>
      <c r="F55" s="114"/>
      <c r="G55" s="113"/>
      <c r="H55" s="114"/>
      <c r="I55" s="195"/>
      <c r="J55" s="508"/>
    </row>
    <row r="56" spans="2:10" s="27" customFormat="1" ht="17.25" customHeight="1" x14ac:dyDescent="0.2">
      <c r="B56" s="556" t="s">
        <v>192</v>
      </c>
      <c r="C56" s="604"/>
      <c r="D56" s="557"/>
      <c r="E56" s="170"/>
      <c r="F56" s="60"/>
      <c r="G56" s="60"/>
      <c r="H56" s="60"/>
      <c r="I56" s="183"/>
      <c r="J56" s="131"/>
    </row>
    <row r="57" spans="2:10" s="27" customFormat="1" ht="20.25" customHeight="1" x14ac:dyDescent="0.2">
      <c r="B57" s="474"/>
      <c r="C57" s="569"/>
      <c r="D57" s="750" t="s">
        <v>142</v>
      </c>
      <c r="E57" s="165" t="s">
        <v>143</v>
      </c>
      <c r="F57" s="9">
        <v>2012</v>
      </c>
      <c r="G57" s="10" t="s">
        <v>669</v>
      </c>
      <c r="H57" s="9">
        <v>2019</v>
      </c>
      <c r="I57" s="185">
        <v>170.25</v>
      </c>
      <c r="J57" s="514" t="str">
        <f>IF(B57&gt;=1,SUM(B57*I57),"")</f>
        <v/>
      </c>
    </row>
    <row r="58" spans="2:10" x14ac:dyDescent="0.2">
      <c r="B58" s="236"/>
      <c r="C58" s="53"/>
      <c r="D58" s="52" t="s">
        <v>2235</v>
      </c>
      <c r="E58" s="442" t="s">
        <v>370</v>
      </c>
      <c r="F58" s="9">
        <v>2012</v>
      </c>
      <c r="G58" s="10" t="s">
        <v>669</v>
      </c>
      <c r="H58" s="9">
        <v>2019</v>
      </c>
      <c r="I58" s="313">
        <v>27.5</v>
      </c>
      <c r="J58" s="506"/>
    </row>
    <row r="59" spans="2:10" x14ac:dyDescent="0.2">
      <c r="B59" s="236"/>
      <c r="C59" s="53"/>
      <c r="D59" s="52" t="s">
        <v>2179</v>
      </c>
      <c r="E59" s="442" t="s">
        <v>371</v>
      </c>
      <c r="F59" s="9">
        <v>2012</v>
      </c>
      <c r="G59" s="10" t="s">
        <v>669</v>
      </c>
      <c r="H59" s="9">
        <v>2019</v>
      </c>
      <c r="I59" s="313">
        <v>170.25</v>
      </c>
      <c r="J59" s="506"/>
    </row>
    <row r="60" spans="2:10" x14ac:dyDescent="0.2">
      <c r="B60" s="236"/>
      <c r="C60" s="53"/>
      <c r="D60" s="52" t="s">
        <v>1303</v>
      </c>
      <c r="E60" s="442" t="s">
        <v>372</v>
      </c>
      <c r="F60" s="9">
        <v>2012</v>
      </c>
      <c r="G60" s="10" t="s">
        <v>669</v>
      </c>
      <c r="H60" s="9">
        <v>2019</v>
      </c>
      <c r="I60" s="313">
        <v>63.25</v>
      </c>
      <c r="J60" s="506"/>
    </row>
    <row r="61" spans="2:10" x14ac:dyDescent="0.2">
      <c r="B61" s="236"/>
      <c r="C61" s="53"/>
      <c r="D61" s="209" t="s">
        <v>373</v>
      </c>
      <c r="E61" s="442"/>
      <c r="F61" s="209"/>
      <c r="G61" s="209"/>
      <c r="H61" s="209"/>
      <c r="I61" s="209"/>
      <c r="J61" s="506"/>
    </row>
    <row r="62" spans="2:10" x14ac:dyDescent="0.2">
      <c r="B62" s="225"/>
      <c r="C62" s="225"/>
      <c r="I62"/>
      <c r="J62" s="505"/>
    </row>
    <row r="63" spans="2:10" ht="20.25" customHeight="1" x14ac:dyDescent="0.2">
      <c r="B63" s="40"/>
      <c r="C63" s="40"/>
      <c r="D63" s="126"/>
      <c r="E63" s="164"/>
      <c r="F63" s="108"/>
      <c r="G63" s="108"/>
      <c r="H63" s="976" t="s">
        <v>2158</v>
      </c>
      <c r="I63" s="976"/>
      <c r="J63" s="234">
        <f>SUM(J33:J54)</f>
        <v>0</v>
      </c>
    </row>
    <row r="64" spans="2:10" ht="21" customHeight="1" x14ac:dyDescent="0.2">
      <c r="B64" s="40"/>
      <c r="C64" s="40"/>
      <c r="D64" s="41"/>
      <c r="E64" s="42"/>
      <c r="F64" s="7"/>
      <c r="G64" s="978" t="s">
        <v>355</v>
      </c>
      <c r="H64" s="978"/>
      <c r="I64" s="978"/>
      <c r="J64" s="478">
        <f>SUM(J63*0.1975)</f>
        <v>0</v>
      </c>
    </row>
    <row r="65" spans="2:10" ht="20.25" customHeight="1" x14ac:dyDescent="0.2">
      <c r="B65" s="40"/>
      <c r="C65" s="40"/>
      <c r="D65" s="41"/>
      <c r="E65" s="42"/>
      <c r="F65" s="7"/>
      <c r="G65" s="42"/>
      <c r="H65" s="979" t="s">
        <v>2320</v>
      </c>
      <c r="I65" s="979"/>
      <c r="J65" s="235">
        <f>SUM(J63+J64)</f>
        <v>0</v>
      </c>
    </row>
    <row r="66" spans="2:10" ht="20.25" customHeight="1" x14ac:dyDescent="0.2">
      <c r="B66" s="40"/>
      <c r="C66" s="40"/>
      <c r="D66" s="41"/>
      <c r="E66" s="42"/>
      <c r="F66" s="7"/>
      <c r="G66" s="42"/>
      <c r="H66" s="7"/>
      <c r="I66" s="7"/>
      <c r="J66" s="500"/>
    </row>
    <row r="67" spans="2:10" s="47" customFormat="1" ht="16.5" customHeight="1" x14ac:dyDescent="0.2">
      <c r="B67" s="13"/>
      <c r="C67" s="586"/>
      <c r="D67" s="91" t="s">
        <v>2166</v>
      </c>
      <c r="E67" s="23"/>
      <c r="F67" s="24"/>
      <c r="G67" s="23"/>
      <c r="H67" s="24"/>
      <c r="I67" s="177"/>
      <c r="J67" s="500"/>
    </row>
    <row r="68" spans="2:10" x14ac:dyDescent="0.2">
      <c r="B68" s="13"/>
      <c r="C68" s="586"/>
      <c r="D68" s="91" t="s">
        <v>18</v>
      </c>
      <c r="E68" s="23"/>
      <c r="F68" s="24"/>
      <c r="G68" s="23"/>
      <c r="H68" s="24"/>
      <c r="I68" s="177"/>
      <c r="J68" s="500"/>
    </row>
    <row r="69" spans="2:10" x14ac:dyDescent="0.2">
      <c r="B69" s="13"/>
      <c r="C69" s="586"/>
      <c r="D69" s="91" t="s">
        <v>19</v>
      </c>
      <c r="E69" s="23"/>
      <c r="F69" s="24"/>
      <c r="G69" s="23"/>
      <c r="H69" s="24"/>
      <c r="I69" s="177"/>
      <c r="J69" s="500"/>
    </row>
    <row r="70" spans="2:10" x14ac:dyDescent="0.2">
      <c r="B70" s="13"/>
      <c r="C70" s="586"/>
      <c r="D70" s="270" t="s">
        <v>20</v>
      </c>
      <c r="E70" s="23"/>
      <c r="F70" s="24"/>
      <c r="G70" s="23"/>
      <c r="H70" s="24"/>
      <c r="I70" s="177"/>
      <c r="J70" s="500"/>
    </row>
    <row r="71" spans="2:10" s="47" customFormat="1" x14ac:dyDescent="0.2">
      <c r="B71" s="13"/>
      <c r="C71" s="586"/>
      <c r="D71" s="639" t="s">
        <v>21</v>
      </c>
      <c r="E71" s="23"/>
      <c r="F71" s="24"/>
      <c r="G71" s="23"/>
      <c r="H71" s="24"/>
      <c r="I71" s="177"/>
      <c r="J71" s="479"/>
    </row>
    <row r="72" spans="2:10" x14ac:dyDescent="0.2">
      <c r="B72" s="14" t="s">
        <v>682</v>
      </c>
      <c r="C72" s="604"/>
      <c r="D72" s="538"/>
      <c r="E72" s="23"/>
      <c r="F72" s="24"/>
      <c r="G72" s="23"/>
      <c r="H72" s="24"/>
      <c r="I72" s="177"/>
      <c r="J72" s="500"/>
    </row>
    <row r="73" spans="2:10" s="47" customFormat="1" x14ac:dyDescent="0.2">
      <c r="B73" s="40"/>
      <c r="C73" s="602"/>
      <c r="D73" s="620" t="s">
        <v>22</v>
      </c>
      <c r="E73" s="23"/>
      <c r="F73" s="24"/>
      <c r="G73" s="23"/>
      <c r="H73" s="24"/>
      <c r="I73" s="177"/>
      <c r="J73" s="480"/>
    </row>
    <row r="74" spans="2:10" x14ac:dyDescent="0.2">
      <c r="B74" s="323"/>
      <c r="C74" s="569" t="s">
        <v>78</v>
      </c>
      <c r="D74" s="596" t="s">
        <v>11</v>
      </c>
      <c r="E74" s="23" t="s">
        <v>550</v>
      </c>
      <c r="F74" s="9">
        <v>2005</v>
      </c>
      <c r="G74" s="10" t="s">
        <v>1011</v>
      </c>
      <c r="H74" s="9">
        <v>2012</v>
      </c>
      <c r="I74" s="147">
        <v>66.47</v>
      </c>
      <c r="J74" s="352" t="str">
        <f t="shared" ref="J74:J93" si="1">IF(B74&gt;=1,SUM(B74*I74),"")</f>
        <v/>
      </c>
    </row>
    <row r="75" spans="2:10" x14ac:dyDescent="0.2">
      <c r="B75" s="323"/>
      <c r="C75" s="569" t="s">
        <v>79</v>
      </c>
      <c r="D75" s="597" t="s">
        <v>2010</v>
      </c>
      <c r="E75" s="38" t="s">
        <v>551</v>
      </c>
      <c r="F75" s="9">
        <v>2005</v>
      </c>
      <c r="G75" s="10" t="s">
        <v>1011</v>
      </c>
      <c r="H75" s="10">
        <v>2012</v>
      </c>
      <c r="I75" s="186">
        <v>94.97</v>
      </c>
      <c r="J75" s="353" t="str">
        <f t="shared" si="1"/>
        <v/>
      </c>
    </row>
    <row r="76" spans="2:10" x14ac:dyDescent="0.2">
      <c r="B76" s="323"/>
      <c r="C76" s="569"/>
      <c r="D76" s="597" t="s">
        <v>1910</v>
      </c>
      <c r="E76" s="3" t="s">
        <v>1911</v>
      </c>
      <c r="F76" s="9">
        <v>2005</v>
      </c>
      <c r="G76" s="10" t="s">
        <v>1011</v>
      </c>
      <c r="H76" s="10">
        <v>2012</v>
      </c>
      <c r="I76" s="186">
        <v>299.97000000000003</v>
      </c>
      <c r="J76" s="353" t="str">
        <f t="shared" si="1"/>
        <v/>
      </c>
    </row>
    <row r="77" spans="2:10" x14ac:dyDescent="0.2">
      <c r="B77" s="474"/>
      <c r="C77" s="553"/>
      <c r="D77" s="99" t="s">
        <v>2343</v>
      </c>
      <c r="E77" s="3" t="s">
        <v>1912</v>
      </c>
      <c r="F77" s="9">
        <v>2005</v>
      </c>
      <c r="G77" s="10" t="s">
        <v>1011</v>
      </c>
      <c r="H77" s="10">
        <v>2012</v>
      </c>
      <c r="I77" s="186">
        <v>417.47</v>
      </c>
      <c r="J77" s="353" t="str">
        <f t="shared" si="1"/>
        <v/>
      </c>
    </row>
    <row r="78" spans="2:10" x14ac:dyDescent="0.2">
      <c r="B78" s="474"/>
      <c r="C78" s="553"/>
      <c r="D78" s="99" t="s">
        <v>1914</v>
      </c>
      <c r="E78" s="38" t="s">
        <v>1913</v>
      </c>
      <c r="F78" s="9">
        <v>2005</v>
      </c>
      <c r="G78" s="10" t="s">
        <v>1011</v>
      </c>
      <c r="H78" s="10">
        <v>2012</v>
      </c>
      <c r="I78" s="186">
        <v>28.97</v>
      </c>
      <c r="J78" s="353" t="str">
        <f t="shared" si="1"/>
        <v/>
      </c>
    </row>
    <row r="79" spans="2:10" x14ac:dyDescent="0.2">
      <c r="B79" s="474"/>
      <c r="C79" s="553" t="s">
        <v>80</v>
      </c>
      <c r="D79" s="99" t="s">
        <v>735</v>
      </c>
      <c r="E79" s="3" t="s">
        <v>1915</v>
      </c>
      <c r="F79" s="9">
        <v>2005</v>
      </c>
      <c r="G79" s="10" t="s">
        <v>1011</v>
      </c>
      <c r="H79" s="10">
        <v>2012</v>
      </c>
      <c r="I79" s="186">
        <v>4.97</v>
      </c>
      <c r="J79" s="353" t="str">
        <f t="shared" si="1"/>
        <v/>
      </c>
    </row>
    <row r="80" spans="2:10" x14ac:dyDescent="0.2">
      <c r="B80" s="474"/>
      <c r="C80" s="553"/>
      <c r="D80" s="99" t="s">
        <v>736</v>
      </c>
      <c r="E80" s="38" t="s">
        <v>1916</v>
      </c>
      <c r="F80" s="9">
        <v>2005</v>
      </c>
      <c r="G80" s="10" t="s">
        <v>1011</v>
      </c>
      <c r="H80" s="10">
        <v>2012</v>
      </c>
      <c r="I80" s="186">
        <v>4.97</v>
      </c>
      <c r="J80" s="353" t="str">
        <f t="shared" si="1"/>
        <v/>
      </c>
    </row>
    <row r="81" spans="1:10" x14ac:dyDescent="0.2">
      <c r="B81" s="474"/>
      <c r="C81" s="553"/>
      <c r="D81" s="99" t="s">
        <v>1533</v>
      </c>
      <c r="E81" s="38" t="s">
        <v>1534</v>
      </c>
      <c r="F81" s="9">
        <v>2005</v>
      </c>
      <c r="G81" s="10" t="s">
        <v>1011</v>
      </c>
      <c r="H81" s="10">
        <v>2012</v>
      </c>
      <c r="I81" s="186" t="s">
        <v>1024</v>
      </c>
      <c r="J81" s="353"/>
    </row>
    <row r="82" spans="1:10" x14ac:dyDescent="0.2">
      <c r="B82" s="474"/>
      <c r="C82" s="553" t="s">
        <v>81</v>
      </c>
      <c r="D82" s="104" t="s">
        <v>737</v>
      </c>
      <c r="E82" s="10" t="s">
        <v>738</v>
      </c>
      <c r="F82" s="9">
        <v>2005</v>
      </c>
      <c r="G82" s="10" t="s">
        <v>1011</v>
      </c>
      <c r="H82" s="10">
        <v>2012</v>
      </c>
      <c r="I82" s="186">
        <v>4.97</v>
      </c>
      <c r="J82" s="353" t="str">
        <f t="shared" si="1"/>
        <v/>
      </c>
    </row>
    <row r="83" spans="1:10" x14ac:dyDescent="0.2">
      <c r="B83" s="474"/>
      <c r="C83" s="553"/>
      <c r="D83" s="104" t="s">
        <v>739</v>
      </c>
      <c r="E83" s="23" t="s">
        <v>740</v>
      </c>
      <c r="F83" s="9">
        <v>2005</v>
      </c>
      <c r="G83" s="10" t="s">
        <v>1011</v>
      </c>
      <c r="H83" s="10">
        <v>2012</v>
      </c>
      <c r="I83" s="186">
        <v>5.97</v>
      </c>
      <c r="J83" s="353" t="str">
        <f t="shared" si="1"/>
        <v/>
      </c>
    </row>
    <row r="84" spans="1:10" x14ac:dyDescent="0.2">
      <c r="B84" s="474"/>
      <c r="C84" s="553"/>
      <c r="D84" s="99" t="s">
        <v>741</v>
      </c>
      <c r="E84" s="3" t="s">
        <v>2255</v>
      </c>
      <c r="F84" s="9">
        <v>2005</v>
      </c>
      <c r="G84" s="10" t="s">
        <v>1011</v>
      </c>
      <c r="H84" s="10">
        <v>2012</v>
      </c>
      <c r="I84" s="186">
        <v>4.97</v>
      </c>
      <c r="J84" s="353" t="str">
        <f t="shared" si="1"/>
        <v/>
      </c>
    </row>
    <row r="85" spans="1:10" x14ac:dyDescent="0.2">
      <c r="B85" s="474"/>
      <c r="C85" s="553"/>
      <c r="D85" s="99" t="s">
        <v>1659</v>
      </c>
      <c r="E85" s="3" t="s">
        <v>2256</v>
      </c>
      <c r="F85" s="9">
        <v>2005</v>
      </c>
      <c r="G85" s="10" t="s">
        <v>1011</v>
      </c>
      <c r="H85" s="10">
        <v>2012</v>
      </c>
      <c r="I85" s="186">
        <v>5.97</v>
      </c>
      <c r="J85" s="353" t="str">
        <f t="shared" si="1"/>
        <v/>
      </c>
    </row>
    <row r="86" spans="1:10" x14ac:dyDescent="0.2">
      <c r="B86" s="474"/>
      <c r="C86" s="553"/>
      <c r="D86" s="99" t="s">
        <v>1660</v>
      </c>
      <c r="E86" s="38" t="s">
        <v>1661</v>
      </c>
      <c r="F86" s="9">
        <v>2005</v>
      </c>
      <c r="G86" s="10" t="s">
        <v>1011</v>
      </c>
      <c r="H86" s="10">
        <v>2012</v>
      </c>
      <c r="I86" s="186">
        <v>197.47</v>
      </c>
      <c r="J86" s="353" t="str">
        <f t="shared" si="1"/>
        <v/>
      </c>
    </row>
    <row r="87" spans="1:10" x14ac:dyDescent="0.2">
      <c r="B87" s="474"/>
      <c r="C87" s="553"/>
      <c r="D87" s="104" t="s">
        <v>1453</v>
      </c>
      <c r="E87" s="38" t="s">
        <v>1662</v>
      </c>
      <c r="F87" s="9">
        <v>2005</v>
      </c>
      <c r="G87" s="10" t="s">
        <v>1011</v>
      </c>
      <c r="H87" s="10">
        <v>2012</v>
      </c>
      <c r="I87" s="186">
        <v>159.97</v>
      </c>
      <c r="J87" s="353" t="str">
        <f t="shared" si="1"/>
        <v/>
      </c>
    </row>
    <row r="88" spans="1:10" ht="12.75" customHeight="1" x14ac:dyDescent="0.2">
      <c r="A88" s="68"/>
      <c r="B88" s="474"/>
      <c r="C88" s="553"/>
      <c r="D88" s="123" t="s">
        <v>1663</v>
      </c>
      <c r="E88" s="124" t="s">
        <v>1664</v>
      </c>
      <c r="F88" s="9">
        <v>2005</v>
      </c>
      <c r="G88" s="10" t="s">
        <v>1011</v>
      </c>
      <c r="H88" s="10">
        <v>2012</v>
      </c>
      <c r="I88" s="258">
        <v>129.97</v>
      </c>
      <c r="J88" s="353" t="str">
        <f t="shared" si="1"/>
        <v/>
      </c>
    </row>
    <row r="89" spans="1:10" x14ac:dyDescent="0.2">
      <c r="B89" s="474"/>
      <c r="C89" s="553"/>
      <c r="D89" s="104" t="s">
        <v>1665</v>
      </c>
      <c r="E89" s="23" t="s">
        <v>1666</v>
      </c>
      <c r="F89" s="9">
        <v>2005</v>
      </c>
      <c r="G89" s="10" t="s">
        <v>1011</v>
      </c>
      <c r="H89" s="10">
        <v>2012</v>
      </c>
      <c r="I89" s="147">
        <v>34.97</v>
      </c>
      <c r="J89" s="353" t="str">
        <f t="shared" si="1"/>
        <v/>
      </c>
    </row>
    <row r="90" spans="1:10" x14ac:dyDescent="0.2">
      <c r="B90" s="474"/>
      <c r="C90" s="553"/>
      <c r="D90" s="99" t="s">
        <v>1667</v>
      </c>
      <c r="E90" s="3" t="s">
        <v>1668</v>
      </c>
      <c r="F90" s="9">
        <v>2005</v>
      </c>
      <c r="G90" s="10" t="s">
        <v>1011</v>
      </c>
      <c r="H90" s="10">
        <v>2012</v>
      </c>
      <c r="I90" s="189">
        <v>9.9700000000000006</v>
      </c>
      <c r="J90" s="353" t="str">
        <f t="shared" si="1"/>
        <v/>
      </c>
    </row>
    <row r="91" spans="1:10" x14ac:dyDescent="0.2">
      <c r="B91" s="474"/>
      <c r="C91" s="553"/>
      <c r="D91" s="104" t="s">
        <v>1669</v>
      </c>
      <c r="E91" s="38" t="s">
        <v>1670</v>
      </c>
      <c r="F91" s="9">
        <v>2005</v>
      </c>
      <c r="G91" s="10" t="s">
        <v>1011</v>
      </c>
      <c r="H91" s="10">
        <v>2012</v>
      </c>
      <c r="I91" s="186">
        <v>48.97</v>
      </c>
      <c r="J91" s="353" t="str">
        <f t="shared" si="1"/>
        <v/>
      </c>
    </row>
    <row r="92" spans="1:10" x14ac:dyDescent="0.2">
      <c r="B92" s="474"/>
      <c r="C92" s="553"/>
      <c r="D92" s="99" t="s">
        <v>1652</v>
      </c>
      <c r="E92" s="3" t="s">
        <v>769</v>
      </c>
      <c r="F92" s="9">
        <v>2005</v>
      </c>
      <c r="G92" s="10" t="s">
        <v>1011</v>
      </c>
      <c r="H92" s="10">
        <v>2012</v>
      </c>
      <c r="I92" s="189">
        <v>4.97</v>
      </c>
      <c r="J92" s="353" t="str">
        <f t="shared" si="1"/>
        <v/>
      </c>
    </row>
    <row r="93" spans="1:10" x14ac:dyDescent="0.2">
      <c r="B93" s="474"/>
      <c r="C93" s="553"/>
      <c r="D93" s="99" t="s">
        <v>770</v>
      </c>
      <c r="E93" s="38" t="s">
        <v>771</v>
      </c>
      <c r="F93" s="9">
        <v>2005</v>
      </c>
      <c r="G93" s="10" t="s">
        <v>1011</v>
      </c>
      <c r="H93" s="10">
        <v>2012</v>
      </c>
      <c r="I93" s="186">
        <v>5.97</v>
      </c>
      <c r="J93" s="353" t="str">
        <f t="shared" si="1"/>
        <v/>
      </c>
    </row>
    <row r="94" spans="1:10" x14ac:dyDescent="0.2">
      <c r="B94" s="13"/>
      <c r="C94" s="13"/>
      <c r="D94" s="163"/>
      <c r="E94" s="15"/>
      <c r="F94" s="16"/>
      <c r="G94" s="15"/>
      <c r="H94" s="15"/>
      <c r="I94" s="256"/>
      <c r="J94" s="343"/>
    </row>
    <row r="95" spans="1:10" x14ac:dyDescent="0.2">
      <c r="B95" s="13"/>
      <c r="C95" s="13"/>
      <c r="D95" s="163"/>
      <c r="E95" s="15"/>
      <c r="F95" s="16"/>
      <c r="G95" s="15"/>
      <c r="H95" s="15"/>
      <c r="I95" s="256"/>
      <c r="J95" s="343"/>
    </row>
    <row r="96" spans="1:10" s="47" customFormat="1" x14ac:dyDescent="0.2">
      <c r="B96" s="217"/>
      <c r="C96" s="217"/>
      <c r="E96" s="294"/>
      <c r="I96" s="256"/>
      <c r="J96" s="301"/>
    </row>
    <row r="97" spans="2:10" ht="20.25" customHeight="1" x14ac:dyDescent="0.2">
      <c r="B97" s="40"/>
      <c r="C97" s="40"/>
      <c r="D97" s="126"/>
      <c r="E97" s="164"/>
      <c r="F97" s="108"/>
      <c r="G97" s="108"/>
      <c r="H97" s="976" t="s">
        <v>2158</v>
      </c>
      <c r="I97" s="976"/>
      <c r="J97" s="234">
        <f>SUM(J74:J93)</f>
        <v>0</v>
      </c>
    </row>
    <row r="98" spans="2:10" ht="21" customHeight="1" x14ac:dyDescent="0.2">
      <c r="B98" s="40"/>
      <c r="C98" s="40"/>
      <c r="D98" s="41"/>
      <c r="E98" s="42"/>
      <c r="F98" s="7"/>
      <c r="G98" s="978" t="s">
        <v>355</v>
      </c>
      <c r="H98" s="978"/>
      <c r="I98" s="978"/>
      <c r="J98" s="478">
        <f>SUM(J97*0.1975)</f>
        <v>0</v>
      </c>
    </row>
    <row r="99" spans="2:10" ht="20.25" customHeight="1" x14ac:dyDescent="0.2">
      <c r="B99" s="40"/>
      <c r="C99" s="40"/>
      <c r="D99" s="41"/>
      <c r="E99" s="42"/>
      <c r="F99" s="7"/>
      <c r="G99" s="42"/>
      <c r="H99" s="979" t="s">
        <v>2320</v>
      </c>
      <c r="I99" s="979"/>
      <c r="J99" s="235">
        <f>SUM(J97+J98)</f>
        <v>0</v>
      </c>
    </row>
    <row r="100" spans="2:10" s="47" customFormat="1" ht="16.5" customHeight="1" x14ac:dyDescent="0.2">
      <c r="B100" s="13"/>
      <c r="C100" s="586"/>
      <c r="D100" s="91" t="s">
        <v>2166</v>
      </c>
      <c r="E100" s="23"/>
      <c r="F100" s="24"/>
      <c r="G100" s="23"/>
      <c r="H100" s="24"/>
      <c r="I100" s="177"/>
      <c r="J100" s="500"/>
    </row>
    <row r="101" spans="2:10" x14ac:dyDescent="0.2">
      <c r="B101" s="13"/>
      <c r="C101" s="586"/>
      <c r="D101" s="270" t="s">
        <v>18</v>
      </c>
      <c r="E101" s="23"/>
      <c r="F101" s="24"/>
      <c r="G101" s="23"/>
      <c r="H101" s="24"/>
      <c r="I101" s="177"/>
      <c r="J101" s="500"/>
    </row>
    <row r="102" spans="2:10" x14ac:dyDescent="0.2">
      <c r="B102" s="13"/>
      <c r="C102" s="586"/>
      <c r="D102" s="270" t="s">
        <v>19</v>
      </c>
      <c r="E102" s="23"/>
      <c r="F102" s="24"/>
      <c r="G102" s="23"/>
      <c r="H102" s="24"/>
      <c r="I102" s="177"/>
      <c r="J102" s="500"/>
    </row>
    <row r="103" spans="2:10" x14ac:dyDescent="0.2">
      <c r="B103" s="13"/>
      <c r="C103" s="586"/>
      <c r="D103" s="270" t="s">
        <v>20</v>
      </c>
      <c r="E103" s="23"/>
      <c r="F103" s="24"/>
      <c r="G103" s="23"/>
      <c r="H103" s="24"/>
      <c r="I103" s="177"/>
      <c r="J103" s="500"/>
    </row>
    <row r="104" spans="2:10" s="47" customFormat="1" x14ac:dyDescent="0.2">
      <c r="B104" s="13"/>
      <c r="C104" s="586"/>
      <c r="D104" s="639" t="s">
        <v>415</v>
      </c>
      <c r="E104" s="23"/>
      <c r="F104" s="24"/>
      <c r="G104" s="23"/>
      <c r="H104" s="24"/>
      <c r="I104" s="177"/>
      <c r="J104" s="479"/>
    </row>
    <row r="105" spans="2:10" x14ac:dyDescent="0.2">
      <c r="B105" s="14" t="s">
        <v>682</v>
      </c>
      <c r="C105" s="604"/>
      <c r="D105" s="538"/>
      <c r="E105" s="23"/>
      <c r="F105" s="24"/>
      <c r="G105" s="23"/>
      <c r="H105" s="24"/>
      <c r="I105" s="177"/>
      <c r="J105" s="500"/>
    </row>
    <row r="106" spans="2:10" s="47" customFormat="1" x14ac:dyDescent="0.2">
      <c r="B106" s="40"/>
      <c r="C106" s="602"/>
      <c r="D106" s="620" t="s">
        <v>1012</v>
      </c>
      <c r="E106" s="23"/>
      <c r="F106" s="24"/>
      <c r="G106" s="23"/>
      <c r="H106" s="24"/>
      <c r="I106" s="177"/>
      <c r="J106" s="480"/>
    </row>
    <row r="107" spans="2:10" x14ac:dyDescent="0.2">
      <c r="B107" s="323"/>
      <c r="C107" s="569" t="s">
        <v>82</v>
      </c>
      <c r="D107" s="596" t="s">
        <v>772</v>
      </c>
      <c r="E107" s="23" t="s">
        <v>773</v>
      </c>
      <c r="F107" s="9">
        <v>2005</v>
      </c>
      <c r="G107" s="10" t="s">
        <v>1011</v>
      </c>
      <c r="H107" s="10">
        <v>2012</v>
      </c>
      <c r="I107" s="177">
        <v>199.97</v>
      </c>
      <c r="J107" s="352" t="str">
        <f>IF(B107&gt;=1,SUM(B107*I107),"")</f>
        <v/>
      </c>
    </row>
    <row r="108" spans="2:10" x14ac:dyDescent="0.2">
      <c r="B108" s="323"/>
      <c r="C108" s="569"/>
      <c r="D108" s="597" t="s">
        <v>774</v>
      </c>
      <c r="E108" s="3" t="s">
        <v>775</v>
      </c>
      <c r="F108" s="9">
        <v>2005</v>
      </c>
      <c r="G108" s="10" t="s">
        <v>1011</v>
      </c>
      <c r="H108" s="10">
        <v>2012</v>
      </c>
      <c r="I108" s="189">
        <v>129.97</v>
      </c>
      <c r="J108" s="353" t="str">
        <f>IF(B108&gt;=1,SUM(B108*I108),"")</f>
        <v/>
      </c>
    </row>
    <row r="109" spans="2:10" x14ac:dyDescent="0.2">
      <c r="B109" s="323"/>
      <c r="C109" s="569"/>
      <c r="D109" s="597" t="s">
        <v>411</v>
      </c>
      <c r="E109" s="38" t="s">
        <v>412</v>
      </c>
      <c r="F109" s="9">
        <v>2005</v>
      </c>
      <c r="G109" s="10" t="s">
        <v>1011</v>
      </c>
      <c r="H109" s="10">
        <v>2012</v>
      </c>
      <c r="I109" s="186">
        <v>49.97</v>
      </c>
      <c r="J109" s="353" t="str">
        <f>IF(B109&gt;=1,SUM(B109*I109),"")</f>
        <v/>
      </c>
    </row>
    <row r="110" spans="2:10" x14ac:dyDescent="0.2">
      <c r="B110" s="323"/>
      <c r="C110" s="569"/>
      <c r="D110" s="597" t="s">
        <v>413</v>
      </c>
      <c r="E110" s="38" t="s">
        <v>414</v>
      </c>
      <c r="F110" s="9">
        <v>2005</v>
      </c>
      <c r="G110" s="10" t="s">
        <v>1011</v>
      </c>
      <c r="H110" s="10">
        <v>2012</v>
      </c>
      <c r="I110" s="186">
        <v>49.97</v>
      </c>
      <c r="J110" s="353" t="str">
        <f>IF(B110&gt;=1,SUM(B110*I110),"")</f>
        <v/>
      </c>
    </row>
    <row r="111" spans="2:10" x14ac:dyDescent="0.2">
      <c r="B111" s="323"/>
      <c r="C111" s="569"/>
      <c r="D111" s="636" t="s">
        <v>416</v>
      </c>
      <c r="E111" s="38" t="s">
        <v>417</v>
      </c>
      <c r="F111" s="9">
        <v>2005</v>
      </c>
      <c r="G111" s="10" t="s">
        <v>1011</v>
      </c>
      <c r="H111" s="10">
        <v>2012</v>
      </c>
      <c r="I111" s="186">
        <v>179.97</v>
      </c>
      <c r="J111" s="353" t="str">
        <f>IF(B111&gt;=1,SUM(B111*I111),"")</f>
        <v/>
      </c>
    </row>
    <row r="112" spans="2:10" s="27" customFormat="1" ht="18" customHeight="1" x14ac:dyDescent="0.2">
      <c r="B112" s="144"/>
      <c r="C112" s="605"/>
      <c r="D112" s="640" t="s">
        <v>2716</v>
      </c>
      <c r="E112" s="113"/>
      <c r="F112" s="114"/>
      <c r="G112" s="113"/>
      <c r="H112" s="114"/>
      <c r="I112" s="195"/>
      <c r="J112" s="508"/>
    </row>
    <row r="113" spans="2:18" s="27" customFormat="1" ht="13.5" customHeight="1" x14ac:dyDescent="0.2">
      <c r="B113" s="556"/>
      <c r="C113" s="604" t="s">
        <v>2573</v>
      </c>
      <c r="D113" s="557"/>
      <c r="E113" s="170"/>
      <c r="F113" s="60"/>
      <c r="G113" s="60"/>
      <c r="H113" s="60"/>
      <c r="I113" s="183"/>
      <c r="J113" s="131"/>
    </row>
    <row r="114" spans="2:18" s="27" customFormat="1" x14ac:dyDescent="0.2">
      <c r="B114" s="16"/>
      <c r="C114" s="593"/>
      <c r="D114" s="704" t="s">
        <v>2597</v>
      </c>
      <c r="E114" s="170"/>
      <c r="F114" s="60"/>
      <c r="G114" s="60"/>
      <c r="H114" s="60"/>
      <c r="I114" s="183"/>
      <c r="J114" s="131"/>
    </row>
    <row r="115" spans="2:18" ht="15.75" x14ac:dyDescent="0.25">
      <c r="B115" s="323"/>
      <c r="C115" s="569"/>
      <c r="D115" s="48" t="s">
        <v>2718</v>
      </c>
      <c r="E115" s="10" t="s">
        <v>2719</v>
      </c>
      <c r="F115" s="55">
        <v>2015</v>
      </c>
      <c r="G115" s="10" t="s">
        <v>669</v>
      </c>
      <c r="H115" s="55">
        <v>2022</v>
      </c>
      <c r="I115" s="147">
        <v>144.49</v>
      </c>
      <c r="J115" s="352" t="str">
        <f t="shared" ref="J115:J128" si="2">IF(B115&gt;=1,SUM(B115*I115),"")</f>
        <v/>
      </c>
      <c r="L115" s="276"/>
      <c r="M115" s="276"/>
      <c r="O115" s="276"/>
      <c r="R115" s="276"/>
    </row>
    <row r="116" spans="2:18" ht="15.75" x14ac:dyDescent="0.25">
      <c r="B116" s="323"/>
      <c r="C116" s="569"/>
      <c r="D116" s="48" t="s">
        <v>2721</v>
      </c>
      <c r="E116" s="10" t="s">
        <v>2722</v>
      </c>
      <c r="F116" s="55">
        <v>2015</v>
      </c>
      <c r="G116" s="10" t="s">
        <v>669</v>
      </c>
      <c r="H116" s="55">
        <v>2022</v>
      </c>
      <c r="I116" s="147"/>
      <c r="J116" s="352"/>
      <c r="L116" s="276"/>
      <c r="M116" s="276"/>
      <c r="O116" s="276"/>
      <c r="R116" s="276"/>
    </row>
    <row r="117" spans="2:18" ht="15.75" x14ac:dyDescent="0.25">
      <c r="B117" s="323"/>
      <c r="C117" s="569"/>
      <c r="D117" s="35" t="s">
        <v>2720</v>
      </c>
      <c r="E117" s="10" t="s">
        <v>2723</v>
      </c>
      <c r="F117" s="55">
        <v>2015</v>
      </c>
      <c r="G117" s="10" t="s">
        <v>669</v>
      </c>
      <c r="H117" s="55">
        <v>2022</v>
      </c>
      <c r="I117" s="147">
        <v>0</v>
      </c>
      <c r="J117" s="352"/>
      <c r="L117" s="276"/>
      <c r="M117" s="276"/>
      <c r="O117" s="276"/>
      <c r="R117" s="276"/>
    </row>
    <row r="118" spans="2:18" ht="15.75" x14ac:dyDescent="0.25">
      <c r="B118" s="323"/>
      <c r="C118" s="569"/>
      <c r="D118" s="35" t="s">
        <v>2724</v>
      </c>
      <c r="E118" s="10" t="s">
        <v>2725</v>
      </c>
      <c r="F118" s="55">
        <v>2015</v>
      </c>
      <c r="G118" s="10" t="s">
        <v>669</v>
      </c>
      <c r="H118" s="55">
        <v>2022</v>
      </c>
      <c r="I118" s="147"/>
      <c r="J118" s="352"/>
      <c r="L118" s="276"/>
      <c r="M118" s="276"/>
      <c r="O118" s="276"/>
      <c r="R118" s="276"/>
    </row>
    <row r="119" spans="2:18" ht="15.75" x14ac:dyDescent="0.25">
      <c r="B119" s="323"/>
      <c r="C119" s="569"/>
      <c r="D119" s="35" t="s">
        <v>2726</v>
      </c>
      <c r="E119" s="10" t="s">
        <v>2727</v>
      </c>
      <c r="F119" s="55">
        <v>2015</v>
      </c>
      <c r="G119" s="10" t="s">
        <v>669</v>
      </c>
      <c r="H119" s="55">
        <v>2022</v>
      </c>
      <c r="I119" s="147"/>
      <c r="J119" s="352"/>
      <c r="L119" s="276"/>
      <c r="M119" s="276"/>
      <c r="O119" s="276"/>
      <c r="R119" s="276"/>
    </row>
    <row r="120" spans="2:18" ht="15.75" x14ac:dyDescent="0.25">
      <c r="B120" s="323"/>
      <c r="C120" s="569"/>
      <c r="D120" s="35"/>
      <c r="E120" s="10"/>
      <c r="F120" s="55"/>
      <c r="G120" s="10"/>
      <c r="H120" s="55"/>
      <c r="I120" s="147"/>
      <c r="J120" s="352"/>
      <c r="L120" s="276"/>
      <c r="M120" s="276"/>
      <c r="O120" s="276"/>
      <c r="R120" s="276"/>
    </row>
    <row r="121" spans="2:18" ht="15.75" x14ac:dyDescent="0.25">
      <c r="B121" s="323"/>
      <c r="C121" s="703" t="s">
        <v>1029</v>
      </c>
      <c r="D121" s="640" t="s">
        <v>2717</v>
      </c>
      <c r="E121" s="10"/>
      <c r="F121" s="55"/>
      <c r="G121" s="10"/>
      <c r="H121" s="55"/>
      <c r="I121" s="147"/>
      <c r="J121" s="352"/>
      <c r="L121" s="276"/>
      <c r="M121" s="276"/>
      <c r="O121" s="276"/>
      <c r="R121" s="276"/>
    </row>
    <row r="122" spans="2:18" ht="15.75" x14ac:dyDescent="0.25">
      <c r="B122" s="323"/>
      <c r="C122" s="568"/>
      <c r="D122" s="779" t="s">
        <v>2598</v>
      </c>
      <c r="E122" s="38"/>
      <c r="F122" s="55"/>
      <c r="G122" s="10"/>
      <c r="H122" s="55"/>
      <c r="I122" s="186"/>
      <c r="J122" s="353" t="str">
        <f t="shared" si="2"/>
        <v/>
      </c>
      <c r="L122" s="276"/>
      <c r="M122" s="276"/>
      <c r="O122" s="276"/>
      <c r="R122" s="276"/>
    </row>
    <row r="123" spans="2:18" ht="15.75" x14ac:dyDescent="0.25">
      <c r="B123" s="323"/>
      <c r="C123" s="569"/>
      <c r="D123" s="678" t="s">
        <v>2599</v>
      </c>
      <c r="E123" s="38" t="s">
        <v>2600</v>
      </c>
      <c r="F123" s="55">
        <v>2015</v>
      </c>
      <c r="G123" s="10" t="s">
        <v>669</v>
      </c>
      <c r="H123" s="55">
        <v>2022</v>
      </c>
      <c r="I123" s="186">
        <v>180</v>
      </c>
      <c r="J123" s="353" t="str">
        <f t="shared" si="2"/>
        <v/>
      </c>
      <c r="L123" s="276"/>
      <c r="M123" s="276"/>
      <c r="O123" s="276"/>
      <c r="R123" s="276"/>
    </row>
    <row r="124" spans="2:18" ht="15.75" x14ac:dyDescent="0.25">
      <c r="B124" s="323"/>
      <c r="C124" s="569"/>
      <c r="D124" s="636"/>
      <c r="E124" s="38"/>
      <c r="F124" s="55"/>
      <c r="G124" s="10"/>
      <c r="H124" s="55"/>
      <c r="I124" s="186" t="s">
        <v>2728</v>
      </c>
      <c r="J124" s="353" t="str">
        <f t="shared" si="2"/>
        <v/>
      </c>
      <c r="L124" s="276"/>
      <c r="M124" s="276"/>
      <c r="O124" s="276"/>
      <c r="R124" s="276"/>
    </row>
    <row r="125" spans="2:18" ht="15.75" x14ac:dyDescent="0.25">
      <c r="B125" s="323"/>
      <c r="C125" s="569"/>
      <c r="D125" s="599"/>
      <c r="E125" s="38"/>
      <c r="F125" s="55"/>
      <c r="G125" s="10"/>
      <c r="H125" s="55"/>
      <c r="I125" s="186"/>
      <c r="J125" s="353" t="str">
        <f t="shared" si="2"/>
        <v/>
      </c>
      <c r="L125" s="276"/>
      <c r="M125" s="276"/>
      <c r="O125" s="276"/>
      <c r="R125" s="276"/>
    </row>
    <row r="126" spans="2:18" ht="15.75" x14ac:dyDescent="0.25">
      <c r="B126" s="323"/>
      <c r="C126" s="569"/>
      <c r="D126" s="599"/>
      <c r="E126" s="38"/>
      <c r="F126" s="55"/>
      <c r="G126" s="10"/>
      <c r="H126" s="55"/>
      <c r="I126" s="186"/>
      <c r="J126" s="353" t="str">
        <f t="shared" si="2"/>
        <v/>
      </c>
      <c r="L126" s="276"/>
      <c r="M126" s="276"/>
      <c r="O126" s="276"/>
      <c r="R126" s="276"/>
    </row>
    <row r="127" spans="2:18" ht="15.75" x14ac:dyDescent="0.25">
      <c r="B127" s="323"/>
      <c r="C127" s="569"/>
      <c r="D127" s="599"/>
      <c r="E127" s="38"/>
      <c r="F127" s="55"/>
      <c r="G127" s="10"/>
      <c r="H127" s="55"/>
      <c r="I127" s="186"/>
      <c r="J127" s="353" t="str">
        <f t="shared" si="2"/>
        <v/>
      </c>
      <c r="K127" s="276"/>
      <c r="M127" s="276"/>
      <c r="O127" s="276"/>
    </row>
    <row r="128" spans="2:18" ht="15.75" x14ac:dyDescent="0.25">
      <c r="B128" s="323"/>
      <c r="C128" s="569"/>
      <c r="D128" s="688"/>
      <c r="E128" s="73"/>
      <c r="F128" s="53"/>
      <c r="G128" s="38"/>
      <c r="H128" s="53"/>
      <c r="I128" s="186"/>
      <c r="J128" s="353" t="str">
        <f t="shared" si="2"/>
        <v/>
      </c>
      <c r="K128" s="276"/>
      <c r="M128" s="276"/>
      <c r="O128" s="276"/>
    </row>
    <row r="129" spans="2:19" s="27" customFormat="1" ht="13.5" customHeight="1" x14ac:dyDescent="0.2">
      <c r="B129" s="558" t="s">
        <v>1874</v>
      </c>
      <c r="C129" s="627"/>
      <c r="D129" s="559"/>
      <c r="E129" s="170"/>
      <c r="F129" s="60"/>
      <c r="G129" s="60"/>
      <c r="H129" s="60"/>
      <c r="I129" s="183"/>
      <c r="J129" s="131"/>
    </row>
    <row r="130" spans="2:19" s="27" customFormat="1" ht="25.5" x14ac:dyDescent="0.2">
      <c r="B130" s="16"/>
      <c r="C130" s="593"/>
      <c r="D130" s="705" t="s">
        <v>1328</v>
      </c>
      <c r="E130" s="170"/>
      <c r="F130" s="60"/>
      <c r="G130" s="60"/>
      <c r="H130" s="60"/>
      <c r="I130" s="183"/>
      <c r="J130" s="131"/>
    </row>
    <row r="131" spans="2:19" ht="15.75" x14ac:dyDescent="0.25">
      <c r="B131" s="323"/>
      <c r="C131" s="569"/>
      <c r="D131" s="651" t="s">
        <v>1036</v>
      </c>
      <c r="E131" s="165" t="s">
        <v>980</v>
      </c>
      <c r="F131" s="55">
        <v>2006</v>
      </c>
      <c r="G131" s="10" t="s">
        <v>669</v>
      </c>
      <c r="H131" s="55">
        <v>2012</v>
      </c>
      <c r="I131" s="147">
        <v>112.5</v>
      </c>
      <c r="J131" s="352" t="str">
        <f>IF(B131&gt;=1,SUM(B131*I131),"")</f>
        <v/>
      </c>
      <c r="L131" s="276"/>
      <c r="M131" s="276"/>
      <c r="O131" s="276"/>
      <c r="R131" s="276"/>
    </row>
    <row r="132" spans="2:19" ht="20.25" customHeight="1" x14ac:dyDescent="0.2">
      <c r="B132" s="40"/>
      <c r="C132" s="40"/>
      <c r="D132" s="126"/>
      <c r="E132" s="164"/>
      <c r="F132" s="108"/>
      <c r="G132" s="108"/>
      <c r="H132" s="976" t="s">
        <v>2158</v>
      </c>
      <c r="I132" s="976"/>
      <c r="J132" s="234">
        <f>SUM(J105:J130)</f>
        <v>0</v>
      </c>
    </row>
    <row r="133" spans="2:19" ht="21" customHeight="1" x14ac:dyDescent="0.2">
      <c r="B133" s="40"/>
      <c r="C133" s="40"/>
      <c r="D133" s="41"/>
      <c r="E133" s="42"/>
      <c r="F133" s="7"/>
      <c r="G133" s="978" t="s">
        <v>355</v>
      </c>
      <c r="H133" s="978"/>
      <c r="I133" s="978"/>
      <c r="J133" s="478">
        <f>SUM(J132*0.1975)</f>
        <v>0</v>
      </c>
    </row>
    <row r="134" spans="2:19" ht="20.25" customHeight="1" x14ac:dyDescent="0.2">
      <c r="B134" s="40"/>
      <c r="C134" s="40"/>
      <c r="D134" s="41"/>
      <c r="E134" s="42"/>
      <c r="F134" s="7"/>
      <c r="G134" s="42"/>
      <c r="H134" s="979" t="s">
        <v>2320</v>
      </c>
      <c r="I134" s="979"/>
      <c r="J134" s="235">
        <f>SUM(J132+J133)</f>
        <v>0</v>
      </c>
    </row>
    <row r="135" spans="2:19" s="27" customFormat="1" ht="13.5" customHeight="1" x14ac:dyDescent="0.2">
      <c r="B135" s="556" t="s">
        <v>1874</v>
      </c>
      <c r="C135" s="542"/>
      <c r="D135" s="557"/>
      <c r="E135" s="170"/>
      <c r="F135" s="60"/>
      <c r="G135" s="60"/>
      <c r="H135" s="60"/>
      <c r="I135" s="183"/>
      <c r="J135" s="131"/>
    </row>
    <row r="136" spans="2:19" s="27" customFormat="1" x14ac:dyDescent="0.2">
      <c r="B136" s="473"/>
      <c r="C136" s="552"/>
      <c r="D136" s="273" t="s">
        <v>766</v>
      </c>
      <c r="E136" s="170"/>
      <c r="F136" s="60"/>
      <c r="G136" s="60"/>
      <c r="H136" s="60"/>
      <c r="I136" s="183"/>
      <c r="J136" s="131"/>
    </row>
    <row r="137" spans="2:19" ht="15.75" x14ac:dyDescent="0.25">
      <c r="B137" s="474"/>
      <c r="C137" s="552"/>
      <c r="D137" s="326" t="s">
        <v>1267</v>
      </c>
      <c r="E137" s="165" t="s">
        <v>1884</v>
      </c>
      <c r="F137" s="55">
        <v>2006</v>
      </c>
      <c r="G137" s="10" t="s">
        <v>669</v>
      </c>
      <c r="H137" s="55">
        <v>2012</v>
      </c>
      <c r="I137" s="177">
        <v>28.75</v>
      </c>
      <c r="J137" s="352" t="str">
        <f t="shared" ref="J137:J142" si="3">IF(B137&gt;=1,SUM(B137*I137),"")</f>
        <v/>
      </c>
      <c r="K137" s="276"/>
      <c r="M137" s="276"/>
      <c r="O137" s="276"/>
    </row>
    <row r="138" spans="2:19" ht="15.75" x14ac:dyDescent="0.25">
      <c r="B138" s="474"/>
      <c r="C138" s="552"/>
      <c r="D138" s="277" t="s">
        <v>1329</v>
      </c>
      <c r="E138" s="166" t="s">
        <v>1885</v>
      </c>
      <c r="F138" s="55">
        <v>2006</v>
      </c>
      <c r="G138" s="10" t="s">
        <v>669</v>
      </c>
      <c r="H138" s="55">
        <v>2012</v>
      </c>
      <c r="I138" s="189">
        <v>20.75</v>
      </c>
      <c r="J138" s="353" t="str">
        <f t="shared" si="3"/>
        <v/>
      </c>
      <c r="K138" s="276"/>
      <c r="M138" s="276"/>
      <c r="O138" s="276"/>
    </row>
    <row r="139" spans="2:19" ht="15.75" x14ac:dyDescent="0.25">
      <c r="B139" s="474"/>
      <c r="C139" s="552"/>
      <c r="D139" s="277" t="s">
        <v>1330</v>
      </c>
      <c r="E139" s="166" t="s">
        <v>1886</v>
      </c>
      <c r="F139" s="55">
        <v>2006</v>
      </c>
      <c r="G139" s="10" t="s">
        <v>669</v>
      </c>
      <c r="H139" s="55">
        <v>2012</v>
      </c>
      <c r="I139" s="189">
        <v>20.75</v>
      </c>
      <c r="J139" s="353" t="str">
        <f t="shared" si="3"/>
        <v/>
      </c>
      <c r="K139" s="276"/>
      <c r="M139" s="276"/>
      <c r="O139" s="276"/>
    </row>
    <row r="140" spans="2:19" ht="15.75" x14ac:dyDescent="0.25">
      <c r="B140" s="474"/>
      <c r="C140" s="552"/>
      <c r="D140" s="277" t="s">
        <v>1331</v>
      </c>
      <c r="E140" s="166" t="s">
        <v>1887</v>
      </c>
      <c r="F140" s="55">
        <v>2006</v>
      </c>
      <c r="G140" s="10" t="s">
        <v>669</v>
      </c>
      <c r="H140" s="55">
        <v>2012</v>
      </c>
      <c r="I140" s="189">
        <v>20.75</v>
      </c>
      <c r="J140" s="353" t="str">
        <f t="shared" si="3"/>
        <v/>
      </c>
      <c r="K140" s="276"/>
      <c r="M140" s="276"/>
      <c r="O140" s="276"/>
    </row>
    <row r="141" spans="2:19" ht="15.75" x14ac:dyDescent="0.25">
      <c r="B141" s="474"/>
      <c r="C141" s="552"/>
      <c r="D141" s="277" t="s">
        <v>1332</v>
      </c>
      <c r="E141" s="166" t="s">
        <v>1888</v>
      </c>
      <c r="F141" s="55">
        <v>2006</v>
      </c>
      <c r="G141" s="10" t="s">
        <v>669</v>
      </c>
      <c r="H141" s="55">
        <v>2012</v>
      </c>
      <c r="I141" s="189">
        <v>20.75</v>
      </c>
      <c r="J141" s="353" t="str">
        <f t="shared" si="3"/>
        <v/>
      </c>
      <c r="K141" s="276"/>
      <c r="M141" s="276"/>
      <c r="O141" s="276"/>
    </row>
    <row r="142" spans="2:19" ht="15.75" x14ac:dyDescent="0.25">
      <c r="B142" s="474"/>
      <c r="C142" s="552"/>
      <c r="D142" s="277" t="s">
        <v>1226</v>
      </c>
      <c r="E142" s="166" t="s">
        <v>1889</v>
      </c>
      <c r="F142" s="55">
        <v>2006</v>
      </c>
      <c r="G142" s="10" t="s">
        <v>669</v>
      </c>
      <c r="H142" s="55">
        <v>2012</v>
      </c>
      <c r="I142" s="189">
        <v>33</v>
      </c>
      <c r="J142" s="353" t="str">
        <f t="shared" si="3"/>
        <v/>
      </c>
      <c r="K142" s="276"/>
      <c r="M142" s="276"/>
      <c r="O142" s="276"/>
    </row>
    <row r="143" spans="2:19" s="27" customFormat="1" ht="18" customHeight="1" x14ac:dyDescent="0.25">
      <c r="B143" s="37"/>
      <c r="C143" s="549"/>
      <c r="D143" s="138" t="s">
        <v>1117</v>
      </c>
      <c r="E143" s="113"/>
      <c r="F143" s="114"/>
      <c r="G143" s="113"/>
      <c r="H143" s="114"/>
      <c r="I143" s="195"/>
      <c r="J143" s="508"/>
      <c r="K143" s="276"/>
      <c r="L143"/>
      <c r="M143" s="276"/>
      <c r="N143"/>
      <c r="O143"/>
      <c r="P143"/>
      <c r="Q143"/>
      <c r="R143"/>
      <c r="S143" s="276"/>
    </row>
    <row r="144" spans="2:19" s="27" customFormat="1" ht="13.5" customHeight="1" x14ac:dyDescent="0.25">
      <c r="B144" s="556"/>
      <c r="C144" s="542"/>
      <c r="D144" s="557"/>
      <c r="E144" s="170"/>
      <c r="F144" s="60"/>
      <c r="G144" s="60"/>
      <c r="H144" s="60"/>
      <c r="I144" s="183"/>
      <c r="J144" s="131"/>
      <c r="K144" s="276"/>
      <c r="L144"/>
      <c r="M144" s="276"/>
      <c r="N144"/>
      <c r="O144"/>
      <c r="P144"/>
      <c r="Q144" s="276"/>
      <c r="R144"/>
      <c r="S144"/>
    </row>
    <row r="145" spans="1:12" s="27" customFormat="1" ht="15.75" x14ac:dyDescent="0.25">
      <c r="B145" s="473"/>
      <c r="C145" s="552"/>
      <c r="D145" s="368" t="s">
        <v>2694</v>
      </c>
      <c r="E145" s="170"/>
      <c r="F145" s="60"/>
      <c r="G145" s="60"/>
      <c r="H145" s="60"/>
      <c r="I145" s="183"/>
      <c r="J145" s="131"/>
      <c r="L145" s="276"/>
    </row>
    <row r="146" spans="1:12" ht="15.75" x14ac:dyDescent="0.25">
      <c r="B146" s="474"/>
      <c r="C146" s="553"/>
      <c r="D146" s="56" t="s">
        <v>1036</v>
      </c>
      <c r="E146" s="10" t="s">
        <v>2695</v>
      </c>
      <c r="F146" s="55">
        <v>2016</v>
      </c>
      <c r="G146" s="10" t="s">
        <v>1457</v>
      </c>
      <c r="H146" s="55">
        <v>2022</v>
      </c>
      <c r="I146" s="147">
        <v>130.99</v>
      </c>
      <c r="J146" s="352" t="str">
        <f>IF(B146&gt;=1,SUM(B146*I146),"")</f>
        <v/>
      </c>
      <c r="L146" s="275"/>
    </row>
    <row r="147" spans="1:12" x14ac:dyDescent="0.2">
      <c r="B147" s="474"/>
      <c r="C147" s="553"/>
      <c r="D147" s="48" t="s">
        <v>2696</v>
      </c>
      <c r="E147" s="10" t="s">
        <v>2697</v>
      </c>
      <c r="F147" s="55">
        <v>2016</v>
      </c>
      <c r="G147" s="10" t="s">
        <v>1457</v>
      </c>
      <c r="H147" s="55">
        <v>2022</v>
      </c>
      <c r="I147" s="59">
        <v>121.34</v>
      </c>
      <c r="J147" s="353" t="str">
        <f>IF(B147&gt;=1,SUM(B147*I147),"")</f>
        <v/>
      </c>
    </row>
    <row r="148" spans="1:12" x14ac:dyDescent="0.2">
      <c r="B148" s="474"/>
      <c r="C148" s="553"/>
      <c r="D148" s="35" t="s">
        <v>2698</v>
      </c>
      <c r="E148" s="38" t="s">
        <v>2699</v>
      </c>
      <c r="F148" s="55">
        <v>2016</v>
      </c>
      <c r="G148" s="10" t="s">
        <v>1457</v>
      </c>
      <c r="H148" s="55">
        <v>2022</v>
      </c>
      <c r="I148" s="67">
        <v>99.87</v>
      </c>
      <c r="J148" s="353" t="str">
        <f>IF(B148&gt;=1,SUM(B148*I148),"")</f>
        <v/>
      </c>
    </row>
    <row r="149" spans="1:12" x14ac:dyDescent="0.2">
      <c r="B149" s="474"/>
      <c r="C149" s="553"/>
      <c r="D149" s="35"/>
      <c r="E149" s="38"/>
      <c r="F149" s="55"/>
      <c r="G149" s="10"/>
      <c r="H149" s="55"/>
      <c r="I149" s="67"/>
      <c r="J149" s="353"/>
    </row>
    <row r="150" spans="1:12" x14ac:dyDescent="0.2">
      <c r="B150" s="474"/>
      <c r="C150" s="553"/>
      <c r="D150" s="35"/>
      <c r="E150" s="38"/>
      <c r="F150" s="55"/>
      <c r="G150" s="10"/>
      <c r="H150" s="55"/>
      <c r="I150" s="67"/>
      <c r="J150" s="353"/>
    </row>
    <row r="151" spans="1:12" x14ac:dyDescent="0.2">
      <c r="B151" s="474"/>
      <c r="C151" s="552"/>
      <c r="D151" s="35"/>
      <c r="E151" s="38"/>
      <c r="F151" s="55"/>
      <c r="G151" s="10"/>
      <c r="H151" s="55"/>
      <c r="I151" s="67"/>
      <c r="J151" s="353"/>
    </row>
    <row r="152" spans="1:12" s="27" customFormat="1" ht="13.5" customHeight="1" x14ac:dyDescent="0.2">
      <c r="B152" s="37"/>
      <c r="C152" s="602"/>
      <c r="D152" s="138" t="s">
        <v>1540</v>
      </c>
      <c r="E152" s="113"/>
      <c r="F152" s="114"/>
      <c r="G152" s="113"/>
      <c r="H152" s="114"/>
      <c r="I152" s="195"/>
      <c r="J152" s="508"/>
    </row>
    <row r="153" spans="1:12" s="27" customFormat="1" ht="10.5" customHeight="1" x14ac:dyDescent="0.2">
      <c r="B153" s="556" t="s">
        <v>1538</v>
      </c>
      <c r="C153" s="604"/>
      <c r="D153" s="557"/>
      <c r="E153" s="170"/>
      <c r="F153" s="60"/>
      <c r="G153" s="60"/>
      <c r="H153" s="60"/>
      <c r="I153" s="183"/>
      <c r="J153" s="131"/>
    </row>
    <row r="154" spans="1:12" s="27" customFormat="1" ht="12" customHeight="1" x14ac:dyDescent="0.2">
      <c r="B154" s="473"/>
      <c r="C154" s="552"/>
      <c r="D154" s="160" t="s">
        <v>1230</v>
      </c>
      <c r="E154" s="170"/>
      <c r="F154" s="60"/>
      <c r="G154" s="60"/>
      <c r="H154" s="60"/>
      <c r="I154" s="183"/>
      <c r="J154" s="131"/>
    </row>
    <row r="155" spans="1:12" x14ac:dyDescent="0.2">
      <c r="A155" s="65"/>
      <c r="B155" s="474"/>
      <c r="C155" s="553"/>
      <c r="D155" s="56" t="s">
        <v>11</v>
      </c>
      <c r="E155" s="433" t="s">
        <v>1581</v>
      </c>
      <c r="F155" s="55">
        <v>2005</v>
      </c>
      <c r="G155" s="57" t="s">
        <v>1013</v>
      </c>
      <c r="H155" s="55">
        <v>2012</v>
      </c>
      <c r="I155" s="179">
        <v>67.89</v>
      </c>
      <c r="J155" s="352" t="str">
        <f t="shared" ref="J155:J163" si="4">IF(B155&gt;=1,SUM(B155*I155),"")</f>
        <v/>
      </c>
    </row>
    <row r="156" spans="1:12" x14ac:dyDescent="0.2">
      <c r="A156" s="68"/>
      <c r="B156" s="474"/>
      <c r="C156" s="553"/>
      <c r="D156" s="52" t="s">
        <v>2010</v>
      </c>
      <c r="E156" s="54" t="s">
        <v>1582</v>
      </c>
      <c r="F156" s="55">
        <v>2005</v>
      </c>
      <c r="G156" s="57" t="s">
        <v>1013</v>
      </c>
      <c r="H156" s="55">
        <v>2012</v>
      </c>
      <c r="I156" s="259">
        <v>103.95</v>
      </c>
      <c r="J156" s="353" t="str">
        <f t="shared" si="4"/>
        <v/>
      </c>
    </row>
    <row r="157" spans="1:12" x14ac:dyDescent="0.2">
      <c r="A157" s="68"/>
      <c r="B157" s="474"/>
      <c r="C157" s="553"/>
      <c r="D157" s="52" t="s">
        <v>1583</v>
      </c>
      <c r="E157" s="54" t="s">
        <v>1584</v>
      </c>
      <c r="F157" s="55">
        <v>2005</v>
      </c>
      <c r="G157" s="57" t="s">
        <v>1013</v>
      </c>
      <c r="H157" s="55">
        <v>2012</v>
      </c>
      <c r="I157" s="259">
        <v>470.76</v>
      </c>
      <c r="J157" s="353" t="str">
        <f t="shared" si="4"/>
        <v/>
      </c>
    </row>
    <row r="158" spans="1:12" x14ac:dyDescent="0.2">
      <c r="A158" s="68"/>
      <c r="B158" s="474"/>
      <c r="C158" s="553"/>
      <c r="D158" s="251" t="s">
        <v>1585</v>
      </c>
      <c r="E158" s="54" t="s">
        <v>1586</v>
      </c>
      <c r="F158" s="55">
        <v>2005</v>
      </c>
      <c r="G158" s="57" t="s">
        <v>1013</v>
      </c>
      <c r="H158" s="55">
        <v>2012</v>
      </c>
      <c r="I158" s="259">
        <v>4.17</v>
      </c>
      <c r="J158" s="353" t="str">
        <f t="shared" si="4"/>
        <v/>
      </c>
    </row>
    <row r="159" spans="1:12" x14ac:dyDescent="0.2">
      <c r="A159" s="68"/>
      <c r="B159" s="474"/>
      <c r="C159" s="553"/>
      <c r="D159" s="251" t="s">
        <v>1587</v>
      </c>
      <c r="E159" s="54" t="s">
        <v>1588</v>
      </c>
      <c r="F159" s="55">
        <v>2005</v>
      </c>
      <c r="G159" s="57" t="s">
        <v>1013</v>
      </c>
      <c r="H159" s="55">
        <v>2012</v>
      </c>
      <c r="I159" s="259">
        <v>1.5</v>
      </c>
      <c r="J159" s="353" t="str">
        <f t="shared" si="4"/>
        <v/>
      </c>
    </row>
    <row r="160" spans="1:12" x14ac:dyDescent="0.2">
      <c r="A160" s="68"/>
      <c r="B160" s="474"/>
      <c r="C160" s="553"/>
      <c r="D160" s="251" t="s">
        <v>1589</v>
      </c>
      <c r="E160" s="54" t="s">
        <v>1590</v>
      </c>
      <c r="F160" s="55">
        <v>2005</v>
      </c>
      <c r="G160" s="57" t="s">
        <v>1013</v>
      </c>
      <c r="H160" s="55">
        <v>2012</v>
      </c>
      <c r="I160" s="259">
        <v>1.5</v>
      </c>
      <c r="J160" s="353" t="str">
        <f t="shared" si="4"/>
        <v/>
      </c>
    </row>
    <row r="161" spans="1:10" x14ac:dyDescent="0.2">
      <c r="A161" s="64"/>
      <c r="B161" s="474"/>
      <c r="C161" s="553"/>
      <c r="D161" s="251" t="s">
        <v>1591</v>
      </c>
      <c r="E161" s="54" t="s">
        <v>1592</v>
      </c>
      <c r="F161" s="55">
        <v>2005</v>
      </c>
      <c r="G161" s="57" t="s">
        <v>1013</v>
      </c>
      <c r="H161" s="55">
        <v>2012</v>
      </c>
      <c r="I161" s="186">
        <v>5.19</v>
      </c>
      <c r="J161" s="353" t="str">
        <f t="shared" si="4"/>
        <v/>
      </c>
    </row>
    <row r="162" spans="1:10" x14ac:dyDescent="0.2">
      <c r="B162" s="474"/>
      <c r="C162" s="553"/>
      <c r="D162" s="251" t="s">
        <v>981</v>
      </c>
      <c r="E162" s="54" t="s">
        <v>982</v>
      </c>
      <c r="F162" s="55">
        <v>2005</v>
      </c>
      <c r="G162" s="57" t="s">
        <v>1013</v>
      </c>
      <c r="H162" s="55">
        <v>2012</v>
      </c>
      <c r="I162" s="186">
        <v>6.99</v>
      </c>
      <c r="J162" s="353" t="str">
        <f t="shared" si="4"/>
        <v/>
      </c>
    </row>
    <row r="163" spans="1:10" x14ac:dyDescent="0.2">
      <c r="B163" s="474"/>
      <c r="C163" s="553"/>
      <c r="D163" s="251" t="s">
        <v>1541</v>
      </c>
      <c r="E163" s="54" t="s">
        <v>983</v>
      </c>
      <c r="F163" s="55">
        <v>2005</v>
      </c>
      <c r="G163" s="57" t="s">
        <v>1013</v>
      </c>
      <c r="H163" s="55">
        <v>2012</v>
      </c>
      <c r="I163" s="186">
        <v>3.99</v>
      </c>
      <c r="J163" s="353" t="str">
        <f t="shared" si="4"/>
        <v/>
      </c>
    </row>
    <row r="164" spans="1:10" ht="18.75" customHeight="1" x14ac:dyDescent="0.2">
      <c r="B164" s="40"/>
      <c r="C164" s="40"/>
      <c r="D164" s="126"/>
      <c r="E164" s="164"/>
      <c r="F164" s="108"/>
      <c r="G164" s="108"/>
      <c r="H164" s="976" t="s">
        <v>2158</v>
      </c>
      <c r="I164" s="976"/>
      <c r="J164" s="234">
        <f>SUM(J108:J162)</f>
        <v>0</v>
      </c>
    </row>
    <row r="165" spans="1:10" ht="16.5" customHeight="1" x14ac:dyDescent="0.2">
      <c r="B165" s="40"/>
      <c r="C165" s="40"/>
      <c r="D165" s="41"/>
      <c r="E165" s="42"/>
      <c r="F165" s="7"/>
      <c r="G165" s="978" t="s">
        <v>355</v>
      </c>
      <c r="H165" s="978"/>
      <c r="I165" s="978"/>
      <c r="J165" s="478">
        <f>SUM(J164*0.1975)</f>
        <v>0</v>
      </c>
    </row>
    <row r="166" spans="1:10" ht="15.75" customHeight="1" x14ac:dyDescent="0.2">
      <c r="B166" s="40"/>
      <c r="C166" s="40"/>
      <c r="D166" s="41"/>
      <c r="E166" s="42"/>
      <c r="F166" s="7"/>
      <c r="G166" s="42"/>
      <c r="H166" s="979" t="s">
        <v>2320</v>
      </c>
      <c r="I166" s="979"/>
      <c r="J166" s="235">
        <f>SUM(J164+J165)</f>
        <v>0</v>
      </c>
    </row>
    <row r="167" spans="1:10" s="27" customFormat="1" ht="15" customHeight="1" x14ac:dyDescent="0.2">
      <c r="B167" s="144"/>
      <c r="C167" s="605"/>
      <c r="D167" s="640" t="s">
        <v>1539</v>
      </c>
      <c r="E167" s="113"/>
      <c r="F167" s="114"/>
      <c r="G167" s="113"/>
      <c r="H167" s="114"/>
      <c r="I167" s="195"/>
      <c r="J167" s="508"/>
    </row>
    <row r="168" spans="1:10" s="27" customFormat="1" ht="13.5" customHeight="1" x14ac:dyDescent="0.2">
      <c r="B168" s="556" t="s">
        <v>1538</v>
      </c>
      <c r="C168" s="604"/>
      <c r="D168" s="557"/>
      <c r="E168" s="170"/>
      <c r="F168" s="60"/>
      <c r="G168" s="60"/>
      <c r="H168" s="60"/>
      <c r="I168" s="183"/>
      <c r="J168" s="131"/>
    </row>
    <row r="169" spans="1:10" s="27" customFormat="1" ht="13.5" customHeight="1" x14ac:dyDescent="0.2">
      <c r="B169" s="16"/>
      <c r="C169" s="569"/>
      <c r="D169" s="699" t="s">
        <v>984</v>
      </c>
      <c r="E169" s="170"/>
      <c r="F169" s="60"/>
      <c r="G169" s="60"/>
      <c r="H169" s="60"/>
      <c r="I169" s="183"/>
      <c r="J169" s="131"/>
    </row>
    <row r="170" spans="1:10" x14ac:dyDescent="0.2">
      <c r="A170" s="65"/>
      <c r="B170" s="474"/>
      <c r="C170" s="553"/>
      <c r="D170" s="252" t="s">
        <v>603</v>
      </c>
      <c r="E170" s="165" t="s">
        <v>985</v>
      </c>
      <c r="F170" s="55">
        <v>2005</v>
      </c>
      <c r="G170" s="57" t="s">
        <v>1013</v>
      </c>
      <c r="H170" s="55">
        <v>2012</v>
      </c>
      <c r="I170" s="179">
        <v>26.1</v>
      </c>
      <c r="J170" s="352" t="str">
        <f t="shared" ref="J170:J193" si="5">IF(B170&gt;=1,SUM(B170*I170),"")</f>
        <v/>
      </c>
    </row>
    <row r="171" spans="1:10" x14ac:dyDescent="0.2">
      <c r="B171" s="474"/>
      <c r="C171" s="553"/>
      <c r="D171" s="252" t="s">
        <v>986</v>
      </c>
      <c r="E171" s="57" t="s">
        <v>964</v>
      </c>
      <c r="F171" s="55">
        <v>2005</v>
      </c>
      <c r="G171" s="57" t="s">
        <v>1013</v>
      </c>
      <c r="H171" s="55">
        <v>2012</v>
      </c>
      <c r="I171" s="147">
        <v>7.29</v>
      </c>
      <c r="J171" s="353" t="str">
        <f t="shared" si="5"/>
        <v/>
      </c>
    </row>
    <row r="172" spans="1:10" x14ac:dyDescent="0.2">
      <c r="B172" s="474"/>
      <c r="C172" s="553"/>
      <c r="D172" s="251" t="s">
        <v>988</v>
      </c>
      <c r="E172" s="54" t="s">
        <v>987</v>
      </c>
      <c r="F172" s="55">
        <v>2005</v>
      </c>
      <c r="G172" s="57" t="s">
        <v>1013</v>
      </c>
      <c r="H172" s="55">
        <v>2012</v>
      </c>
      <c r="I172" s="186">
        <v>47.52</v>
      </c>
      <c r="J172" s="353" t="str">
        <f t="shared" si="5"/>
        <v/>
      </c>
    </row>
    <row r="173" spans="1:10" x14ac:dyDescent="0.2">
      <c r="B173" s="474"/>
      <c r="C173" s="553"/>
      <c r="D173" s="52" t="s">
        <v>962</v>
      </c>
      <c r="E173" s="54" t="s">
        <v>963</v>
      </c>
      <c r="F173" s="55">
        <v>2005</v>
      </c>
      <c r="G173" s="57" t="s">
        <v>1013</v>
      </c>
      <c r="H173" s="55">
        <v>2012</v>
      </c>
      <c r="I173" s="186">
        <v>1.5</v>
      </c>
      <c r="J173" s="353" t="str">
        <f t="shared" si="5"/>
        <v/>
      </c>
    </row>
    <row r="174" spans="1:10" x14ac:dyDescent="0.2">
      <c r="B174" s="474"/>
      <c r="C174" s="553"/>
      <c r="D174" s="52" t="s">
        <v>965</v>
      </c>
      <c r="E174" s="54" t="s">
        <v>966</v>
      </c>
      <c r="F174" s="55">
        <v>2005</v>
      </c>
      <c r="G174" s="57" t="s">
        <v>1013</v>
      </c>
      <c r="H174" s="55">
        <v>2012</v>
      </c>
      <c r="I174" s="186">
        <v>289.02</v>
      </c>
      <c r="J174" s="353" t="str">
        <f t="shared" si="5"/>
        <v/>
      </c>
    </row>
    <row r="175" spans="1:10" x14ac:dyDescent="0.2">
      <c r="B175" s="474"/>
      <c r="C175" s="553"/>
      <c r="D175" s="52" t="s">
        <v>967</v>
      </c>
      <c r="E175" s="54" t="s">
        <v>968</v>
      </c>
      <c r="F175" s="55">
        <v>2005</v>
      </c>
      <c r="G175" s="57" t="s">
        <v>1013</v>
      </c>
      <c r="H175" s="55">
        <v>2012</v>
      </c>
      <c r="I175" s="186">
        <v>73.14</v>
      </c>
      <c r="J175" s="353" t="str">
        <f t="shared" si="5"/>
        <v/>
      </c>
    </row>
    <row r="176" spans="1:10" x14ac:dyDescent="0.2">
      <c r="B176" s="474"/>
      <c r="C176" s="553"/>
      <c r="D176" s="52" t="s">
        <v>969</v>
      </c>
      <c r="E176" s="54" t="s">
        <v>970</v>
      </c>
      <c r="F176" s="55">
        <v>2005</v>
      </c>
      <c r="G176" s="57" t="s">
        <v>1013</v>
      </c>
      <c r="H176" s="55">
        <v>2012</v>
      </c>
      <c r="I176" s="186">
        <v>10.08</v>
      </c>
      <c r="J176" s="353" t="str">
        <f t="shared" si="5"/>
        <v/>
      </c>
    </row>
    <row r="177" spans="2:10" x14ac:dyDescent="0.2">
      <c r="B177" s="474"/>
      <c r="C177" s="553"/>
      <c r="D177" s="52" t="s">
        <v>1906</v>
      </c>
      <c r="E177" s="54" t="s">
        <v>971</v>
      </c>
      <c r="F177" s="55">
        <v>2005</v>
      </c>
      <c r="G177" s="57" t="s">
        <v>1013</v>
      </c>
      <c r="H177" s="55">
        <v>2012</v>
      </c>
      <c r="I177" s="186">
        <v>12.63</v>
      </c>
      <c r="J177" s="353" t="str">
        <f t="shared" si="5"/>
        <v/>
      </c>
    </row>
    <row r="178" spans="2:10" x14ac:dyDescent="0.2">
      <c r="B178" s="474"/>
      <c r="C178" s="553"/>
      <c r="D178" s="52" t="s">
        <v>972</v>
      </c>
      <c r="E178" s="54" t="s">
        <v>973</v>
      </c>
      <c r="F178" s="55">
        <v>2005</v>
      </c>
      <c r="G178" s="57" t="s">
        <v>1013</v>
      </c>
      <c r="H178" s="55">
        <v>2012</v>
      </c>
      <c r="I178" s="186">
        <v>131.13</v>
      </c>
      <c r="J178" s="353" t="str">
        <f t="shared" si="5"/>
        <v/>
      </c>
    </row>
    <row r="179" spans="2:10" x14ac:dyDescent="0.2">
      <c r="B179" s="474"/>
      <c r="C179" s="553"/>
      <c r="D179" s="52" t="s">
        <v>91</v>
      </c>
      <c r="E179" s="54" t="s">
        <v>1895</v>
      </c>
      <c r="F179" s="55">
        <v>2005</v>
      </c>
      <c r="G179" s="57" t="s">
        <v>1013</v>
      </c>
      <c r="H179" s="55">
        <v>2012</v>
      </c>
      <c r="I179" s="186">
        <v>131.13</v>
      </c>
      <c r="J179" s="353" t="str">
        <f t="shared" si="5"/>
        <v/>
      </c>
    </row>
    <row r="180" spans="2:10" x14ac:dyDescent="0.2">
      <c r="B180" s="474"/>
      <c r="C180" s="553"/>
      <c r="D180" s="52" t="s">
        <v>1893</v>
      </c>
      <c r="E180" s="54" t="s">
        <v>1894</v>
      </c>
      <c r="F180" s="55">
        <v>2005</v>
      </c>
      <c r="G180" s="57" t="s">
        <v>1013</v>
      </c>
      <c r="H180" s="55">
        <v>2012</v>
      </c>
      <c r="I180" s="186">
        <v>131.13</v>
      </c>
      <c r="J180" s="353" t="str">
        <f t="shared" si="5"/>
        <v/>
      </c>
    </row>
    <row r="181" spans="2:10" x14ac:dyDescent="0.2">
      <c r="B181" s="474"/>
      <c r="C181" s="553"/>
      <c r="D181" s="52" t="s">
        <v>1980</v>
      </c>
      <c r="E181" s="54" t="s">
        <v>1901</v>
      </c>
      <c r="F181" s="55">
        <v>2005</v>
      </c>
      <c r="G181" s="57" t="s">
        <v>1013</v>
      </c>
      <c r="H181" s="55">
        <v>2012</v>
      </c>
      <c r="I181" s="186">
        <v>131.13</v>
      </c>
      <c r="J181" s="353" t="str">
        <f t="shared" si="5"/>
        <v/>
      </c>
    </row>
    <row r="182" spans="2:10" x14ac:dyDescent="0.2">
      <c r="B182" s="474"/>
      <c r="C182" s="553"/>
      <c r="D182" s="52" t="s">
        <v>1902</v>
      </c>
      <c r="E182" s="54" t="s">
        <v>1905</v>
      </c>
      <c r="F182" s="55">
        <v>2005</v>
      </c>
      <c r="G182" s="57" t="s">
        <v>1013</v>
      </c>
      <c r="H182" s="55">
        <v>2012</v>
      </c>
      <c r="I182" s="186">
        <v>208.98</v>
      </c>
      <c r="J182" s="353" t="str">
        <f t="shared" si="5"/>
        <v/>
      </c>
    </row>
    <row r="183" spans="2:10" x14ac:dyDescent="0.2">
      <c r="B183" s="474"/>
      <c r="C183" s="553"/>
      <c r="D183" s="52" t="s">
        <v>1903</v>
      </c>
      <c r="E183" s="54" t="s">
        <v>1904</v>
      </c>
      <c r="F183" s="55">
        <v>2005</v>
      </c>
      <c r="G183" s="57" t="s">
        <v>1013</v>
      </c>
      <c r="H183" s="55">
        <v>2012</v>
      </c>
      <c r="I183" s="186">
        <v>131.13</v>
      </c>
      <c r="J183" s="353" t="str">
        <f t="shared" si="5"/>
        <v/>
      </c>
    </row>
    <row r="184" spans="2:10" x14ac:dyDescent="0.2">
      <c r="B184" s="474"/>
      <c r="C184" s="553"/>
      <c r="D184" s="52" t="s">
        <v>848</v>
      </c>
      <c r="E184" s="54" t="s">
        <v>1762</v>
      </c>
      <c r="F184" s="55">
        <v>2005</v>
      </c>
      <c r="G184" s="57" t="s">
        <v>1013</v>
      </c>
      <c r="H184" s="55">
        <v>2012</v>
      </c>
      <c r="I184" s="186">
        <v>204.81</v>
      </c>
      <c r="J184" s="353" t="str">
        <f t="shared" si="5"/>
        <v/>
      </c>
    </row>
    <row r="185" spans="2:10" x14ac:dyDescent="0.2">
      <c r="B185" s="474"/>
      <c r="C185" s="553"/>
      <c r="D185" s="52" t="s">
        <v>12</v>
      </c>
      <c r="E185" s="54" t="s">
        <v>1763</v>
      </c>
      <c r="F185" s="55">
        <v>2005</v>
      </c>
      <c r="G185" s="57" t="s">
        <v>1013</v>
      </c>
      <c r="H185" s="55">
        <v>2012</v>
      </c>
      <c r="I185" s="186">
        <v>276.89999999999998</v>
      </c>
      <c r="J185" s="353" t="str">
        <f t="shared" si="5"/>
        <v/>
      </c>
    </row>
    <row r="186" spans="2:10" x14ac:dyDescent="0.2">
      <c r="B186" s="474"/>
      <c r="C186" s="553"/>
      <c r="D186" s="52" t="s">
        <v>1764</v>
      </c>
      <c r="E186" s="54" t="s">
        <v>1765</v>
      </c>
      <c r="F186" s="55">
        <v>2005</v>
      </c>
      <c r="G186" s="57" t="s">
        <v>1013</v>
      </c>
      <c r="H186" s="55">
        <v>2012</v>
      </c>
      <c r="I186" s="186">
        <v>31.32</v>
      </c>
      <c r="J186" s="353" t="str">
        <f t="shared" si="5"/>
        <v/>
      </c>
    </row>
    <row r="187" spans="2:10" x14ac:dyDescent="0.2">
      <c r="B187" s="474"/>
      <c r="C187" s="553"/>
      <c r="D187" s="52" t="s">
        <v>2062</v>
      </c>
      <c r="E187" s="54" t="s">
        <v>1766</v>
      </c>
      <c r="F187" s="55">
        <v>2005</v>
      </c>
      <c r="G187" s="57" t="s">
        <v>1013</v>
      </c>
      <c r="H187" s="55">
        <v>2012</v>
      </c>
      <c r="I187" s="186">
        <v>21.81</v>
      </c>
      <c r="J187" s="353" t="str">
        <f t="shared" si="5"/>
        <v/>
      </c>
    </row>
    <row r="188" spans="2:10" x14ac:dyDescent="0.2">
      <c r="B188" s="474"/>
      <c r="C188" s="553"/>
      <c r="D188" s="52" t="s">
        <v>1767</v>
      </c>
      <c r="E188" s="54" t="s">
        <v>499</v>
      </c>
      <c r="F188" s="55">
        <v>2005</v>
      </c>
      <c r="G188" s="57" t="s">
        <v>1013</v>
      </c>
      <c r="H188" s="55">
        <v>2012</v>
      </c>
      <c r="I188" s="186">
        <v>104.31</v>
      </c>
      <c r="J188" s="353" t="str">
        <f t="shared" si="5"/>
        <v/>
      </c>
    </row>
    <row r="189" spans="2:10" x14ac:dyDescent="0.2">
      <c r="B189" s="474"/>
      <c r="C189" s="553"/>
      <c r="D189" s="52" t="s">
        <v>961</v>
      </c>
      <c r="E189" s="54" t="s">
        <v>1682</v>
      </c>
      <c r="F189" s="55">
        <v>2005</v>
      </c>
      <c r="G189" s="57" t="s">
        <v>1013</v>
      </c>
      <c r="H189" s="55">
        <v>2012</v>
      </c>
      <c r="I189" s="186">
        <v>104.31</v>
      </c>
      <c r="J189" s="353" t="str">
        <f t="shared" si="5"/>
        <v/>
      </c>
    </row>
    <row r="190" spans="2:10" x14ac:dyDescent="0.2">
      <c r="B190" s="474"/>
      <c r="C190" s="553"/>
      <c r="D190" s="52" t="s">
        <v>1683</v>
      </c>
      <c r="E190" s="54" t="s">
        <v>1515</v>
      </c>
      <c r="F190" s="55">
        <v>2005</v>
      </c>
      <c r="G190" s="57" t="s">
        <v>1013</v>
      </c>
      <c r="H190" s="55">
        <v>2012</v>
      </c>
      <c r="I190" s="186">
        <v>99</v>
      </c>
      <c r="J190" s="353" t="str">
        <f t="shared" si="5"/>
        <v/>
      </c>
    </row>
    <row r="191" spans="2:10" x14ac:dyDescent="0.2">
      <c r="B191" s="474"/>
      <c r="C191" s="553"/>
      <c r="D191" s="52" t="s">
        <v>1516</v>
      </c>
      <c r="E191" s="54" t="s">
        <v>1517</v>
      </c>
      <c r="F191" s="55">
        <v>2005</v>
      </c>
      <c r="G191" s="57" t="s">
        <v>1013</v>
      </c>
      <c r="H191" s="55">
        <v>2012</v>
      </c>
      <c r="I191" s="186">
        <v>6.99</v>
      </c>
      <c r="J191" s="353" t="str">
        <f t="shared" si="5"/>
        <v/>
      </c>
    </row>
    <row r="192" spans="2:10" x14ac:dyDescent="0.2">
      <c r="B192" s="474"/>
      <c r="C192" s="553"/>
      <c r="D192" s="52" t="s">
        <v>1518</v>
      </c>
      <c r="E192" s="54" t="s">
        <v>1519</v>
      </c>
      <c r="F192" s="55">
        <v>2005</v>
      </c>
      <c r="G192" s="57" t="s">
        <v>1013</v>
      </c>
      <c r="H192" s="55">
        <v>2012</v>
      </c>
      <c r="I192" s="186">
        <v>2.97</v>
      </c>
      <c r="J192" s="353" t="str">
        <f t="shared" si="5"/>
        <v/>
      </c>
    </row>
    <row r="193" spans="1:10" x14ac:dyDescent="0.2">
      <c r="B193" s="474"/>
      <c r="C193" s="553"/>
      <c r="D193" s="52" t="s">
        <v>1520</v>
      </c>
      <c r="E193" s="54" t="s">
        <v>1521</v>
      </c>
      <c r="F193" s="55">
        <v>2005</v>
      </c>
      <c r="G193" s="57" t="s">
        <v>1013</v>
      </c>
      <c r="H193" s="55">
        <v>2012</v>
      </c>
      <c r="I193" s="186">
        <v>17.940000000000001</v>
      </c>
      <c r="J193" s="353" t="str">
        <f t="shared" si="5"/>
        <v/>
      </c>
    </row>
    <row r="194" spans="1:10" x14ac:dyDescent="0.2">
      <c r="I194" s="260"/>
    </row>
    <row r="195" spans="1:10" x14ac:dyDescent="0.2">
      <c r="I195" s="260"/>
    </row>
    <row r="196" spans="1:10" s="47" customFormat="1" x14ac:dyDescent="0.2">
      <c r="B196" s="217"/>
      <c r="C196" s="217"/>
      <c r="E196" s="294"/>
      <c r="I196" s="261"/>
      <c r="J196" s="301"/>
    </row>
    <row r="197" spans="1:10" ht="20.25" customHeight="1" x14ac:dyDescent="0.2">
      <c r="B197" s="40"/>
      <c r="C197" s="40"/>
      <c r="D197" s="126"/>
      <c r="E197" s="164"/>
      <c r="F197" s="108"/>
      <c r="G197" s="108"/>
      <c r="H197" s="976" t="s">
        <v>2158</v>
      </c>
      <c r="I197" s="976"/>
      <c r="J197" s="234">
        <f>SUM(J174:J196)</f>
        <v>0</v>
      </c>
    </row>
    <row r="198" spans="1:10" ht="21" customHeight="1" x14ac:dyDescent="0.2">
      <c r="B198" s="40"/>
      <c r="C198" s="40"/>
      <c r="D198" s="41"/>
      <c r="E198" s="42"/>
      <c r="F198" s="7"/>
      <c r="G198" s="978" t="s">
        <v>355</v>
      </c>
      <c r="H198" s="978"/>
      <c r="I198" s="978"/>
      <c r="J198" s="478">
        <f>SUM(J197*0.1975)</f>
        <v>0</v>
      </c>
    </row>
    <row r="199" spans="1:10" ht="20.25" customHeight="1" x14ac:dyDescent="0.2">
      <c r="B199" s="40"/>
      <c r="C199" s="40"/>
      <c r="D199" s="41"/>
      <c r="E199" s="42"/>
      <c r="F199" s="7"/>
      <c r="G199" s="42"/>
      <c r="H199" s="979" t="s">
        <v>2320</v>
      </c>
      <c r="I199" s="979"/>
      <c r="J199" s="235">
        <f>SUM(J197+J198)</f>
        <v>0</v>
      </c>
    </row>
    <row r="200" spans="1:10" s="27" customFormat="1" ht="15" customHeight="1" x14ac:dyDescent="0.2">
      <c r="B200" s="144"/>
      <c r="C200" s="605"/>
      <c r="D200" s="640" t="s">
        <v>1191</v>
      </c>
      <c r="E200" s="113"/>
      <c r="F200" s="114"/>
      <c r="G200" s="113"/>
      <c r="H200" s="114"/>
      <c r="I200" s="195"/>
      <c r="J200" s="508"/>
    </row>
    <row r="201" spans="1:10" s="27" customFormat="1" ht="13.5" customHeight="1" x14ac:dyDescent="0.2">
      <c r="B201" s="556" t="s">
        <v>1029</v>
      </c>
      <c r="C201" s="604"/>
      <c r="D201" s="557"/>
      <c r="E201" s="170"/>
      <c r="F201" s="60"/>
      <c r="G201" s="60"/>
      <c r="H201" s="60"/>
      <c r="I201" s="183"/>
      <c r="J201" s="131"/>
    </row>
    <row r="202" spans="1:10" s="27" customFormat="1" ht="13.5" customHeight="1" x14ac:dyDescent="0.2">
      <c r="B202" s="16"/>
      <c r="C202" s="593"/>
      <c r="D202" s="699" t="s">
        <v>2605</v>
      </c>
      <c r="E202" s="170"/>
      <c r="F202" s="60"/>
      <c r="G202" s="60"/>
      <c r="H202" s="60"/>
      <c r="I202" s="183"/>
      <c r="J202" s="131"/>
    </row>
    <row r="203" spans="1:10" x14ac:dyDescent="0.2">
      <c r="A203" s="47"/>
      <c r="B203" s="323"/>
      <c r="C203" s="569"/>
      <c r="D203" s="651" t="s">
        <v>2693</v>
      </c>
      <c r="E203" s="165" t="s">
        <v>3144</v>
      </c>
      <c r="F203" s="55">
        <v>2016</v>
      </c>
      <c r="G203" s="57" t="s">
        <v>178</v>
      </c>
      <c r="H203" s="55">
        <v>2022</v>
      </c>
      <c r="I203" s="179"/>
      <c r="J203" s="479"/>
    </row>
    <row r="204" spans="1:10" x14ac:dyDescent="0.2">
      <c r="A204" s="47"/>
      <c r="B204" s="474"/>
      <c r="C204" s="553"/>
      <c r="D204" s="56"/>
      <c r="E204" s="413" t="s">
        <v>2604</v>
      </c>
      <c r="F204" s="55">
        <v>2016</v>
      </c>
      <c r="G204" s="57" t="s">
        <v>178</v>
      </c>
      <c r="H204" s="55">
        <v>2022</v>
      </c>
      <c r="I204" s="179">
        <v>88.79</v>
      </c>
      <c r="J204" s="353"/>
    </row>
    <row r="205" spans="1:10" x14ac:dyDescent="0.2">
      <c r="A205" s="47"/>
      <c r="B205" s="232"/>
      <c r="C205" s="545"/>
      <c r="D205" s="52"/>
      <c r="F205" s="53"/>
      <c r="G205" s="54"/>
      <c r="H205" s="53"/>
      <c r="I205" s="259"/>
      <c r="J205" s="353"/>
    </row>
    <row r="206" spans="1:10" s="47" customFormat="1" x14ac:dyDescent="0.2">
      <c r="B206" s="240"/>
      <c r="C206" s="564"/>
      <c r="D206" s="107" t="s">
        <v>995</v>
      </c>
      <c r="E206" s="213"/>
      <c r="F206" s="210"/>
      <c r="G206" s="213"/>
      <c r="H206" s="210"/>
      <c r="I206" s="177"/>
      <c r="J206" s="504"/>
    </row>
    <row r="207" spans="1:10" x14ac:dyDescent="0.2">
      <c r="B207" s="238"/>
      <c r="C207" s="562"/>
      <c r="D207" s="223" t="s">
        <v>996</v>
      </c>
      <c r="E207" s="57"/>
      <c r="F207" s="55"/>
      <c r="G207" s="57" t="s">
        <v>1014</v>
      </c>
      <c r="H207" s="55"/>
      <c r="I207" s="147"/>
      <c r="J207" s="509"/>
    </row>
    <row r="208" spans="1:10" s="47" customFormat="1" x14ac:dyDescent="0.2">
      <c r="B208" s="239"/>
      <c r="C208" s="563"/>
      <c r="D208" s="138" t="s">
        <v>997</v>
      </c>
      <c r="E208" s="265"/>
      <c r="F208" s="210"/>
      <c r="G208" s="213"/>
      <c r="H208" s="210"/>
      <c r="I208" s="189"/>
      <c r="J208" s="510"/>
    </row>
    <row r="209" spans="2:10" x14ac:dyDescent="0.2">
      <c r="B209" s="238"/>
      <c r="C209" s="562"/>
      <c r="D209" s="223" t="s">
        <v>996</v>
      </c>
      <c r="E209" s="57"/>
      <c r="F209" s="55"/>
      <c r="G209" s="57"/>
      <c r="H209" s="55"/>
      <c r="I209" s="147"/>
      <c r="J209" s="509"/>
    </row>
    <row r="210" spans="2:10" s="47" customFormat="1" x14ac:dyDescent="0.2">
      <c r="B210" s="239"/>
      <c r="C210" s="563"/>
      <c r="D210" s="138" t="s">
        <v>999</v>
      </c>
      <c r="E210" s="265"/>
      <c r="F210" s="210"/>
      <c r="G210" s="213"/>
      <c r="H210" s="210"/>
      <c r="I210" s="189"/>
      <c r="J210" s="510"/>
    </row>
    <row r="211" spans="2:10" x14ac:dyDescent="0.2">
      <c r="B211" s="238"/>
      <c r="C211" s="562"/>
      <c r="D211" s="223" t="s">
        <v>996</v>
      </c>
      <c r="E211" s="57"/>
      <c r="F211" s="55"/>
      <c r="G211" s="57"/>
      <c r="H211" s="55"/>
      <c r="I211" s="147"/>
      <c r="J211" s="509"/>
    </row>
    <row r="212" spans="2:10" x14ac:dyDescent="0.2">
      <c r="C212" s="712"/>
      <c r="D212" s="47"/>
      <c r="E212" s="228"/>
      <c r="F212" s="217"/>
      <c r="G212" s="228"/>
      <c r="H212" s="217"/>
      <c r="I212" s="256"/>
      <c r="J212" s="515"/>
    </row>
    <row r="213" spans="2:10" ht="16.5" customHeight="1" x14ac:dyDescent="0.2">
      <c r="B213" s="40"/>
      <c r="C213" s="40"/>
      <c r="D213" s="126"/>
      <c r="E213" s="164"/>
      <c r="F213" s="108"/>
      <c r="G213" s="108"/>
      <c r="H213" s="976" t="s">
        <v>2158</v>
      </c>
      <c r="I213" s="976"/>
      <c r="J213" s="234">
        <f>SUM(J200:J210)</f>
        <v>0</v>
      </c>
    </row>
    <row r="214" spans="2:10" ht="21" customHeight="1" x14ac:dyDescent="0.2">
      <c r="B214" s="40"/>
      <c r="C214" s="40"/>
      <c r="D214" s="41"/>
      <c r="E214" s="42"/>
      <c r="F214" s="7"/>
      <c r="G214" s="978" t="s">
        <v>355</v>
      </c>
      <c r="H214" s="978"/>
      <c r="I214" s="978"/>
      <c r="J214" s="478">
        <f>SUM(J213*0.1975)</f>
        <v>0</v>
      </c>
    </row>
    <row r="215" spans="2:10" ht="20.25" customHeight="1" x14ac:dyDescent="0.2">
      <c r="B215" s="40"/>
      <c r="C215" s="40"/>
      <c r="D215" s="41"/>
      <c r="E215" s="42"/>
      <c r="F215" s="7"/>
      <c r="G215" s="42"/>
      <c r="H215" s="979" t="s">
        <v>2320</v>
      </c>
      <c r="I215" s="979"/>
      <c r="J215" s="235">
        <f>SUM(J213+J214)</f>
        <v>0</v>
      </c>
    </row>
    <row r="216" spans="2:10" s="47" customFormat="1" x14ac:dyDescent="0.2">
      <c r="B216" s="239"/>
      <c r="C216" s="563"/>
      <c r="D216" s="138" t="s">
        <v>998</v>
      </c>
      <c r="E216" s="265"/>
      <c r="F216" s="210"/>
      <c r="G216" s="213"/>
      <c r="H216" s="210"/>
      <c r="I216" s="189"/>
      <c r="J216" s="510"/>
    </row>
    <row r="217" spans="2:10" s="47" customFormat="1" ht="11.25" customHeight="1" x14ac:dyDescent="0.2">
      <c r="B217" s="556"/>
      <c r="C217" s="564"/>
      <c r="D217" s="107"/>
      <c r="E217" s="213"/>
      <c r="F217" s="210"/>
      <c r="G217" s="213"/>
      <c r="H217" s="210"/>
      <c r="I217" s="177"/>
      <c r="J217" s="504"/>
    </row>
    <row r="218" spans="2:10" ht="11.25" customHeight="1" x14ac:dyDescent="0.2">
      <c r="B218" s="238"/>
      <c r="C218" s="562"/>
      <c r="D218" s="322" t="s">
        <v>3260</v>
      </c>
      <c r="E218" s="10"/>
      <c r="F218" s="55"/>
      <c r="G218" s="57"/>
      <c r="H218" s="55"/>
      <c r="I218" s="147"/>
      <c r="J218" s="509"/>
    </row>
    <row r="219" spans="2:10" ht="15" customHeight="1" x14ac:dyDescent="0.2">
      <c r="B219" s="51"/>
      <c r="C219" s="713"/>
      <c r="D219" s="714"/>
      <c r="E219" s="124"/>
      <c r="F219" s="125"/>
      <c r="G219" s="124"/>
      <c r="H219" s="125"/>
      <c r="I219" s="125"/>
      <c r="J219" s="481"/>
    </row>
    <row r="220" spans="2:10" s="27" customFormat="1" ht="15" customHeight="1" x14ac:dyDescent="0.2">
      <c r="B220" s="78"/>
      <c r="C220" s="548"/>
      <c r="D220" s="107" t="s">
        <v>1655</v>
      </c>
      <c r="E220" s="112"/>
      <c r="F220" s="111"/>
      <c r="G220" s="112"/>
      <c r="H220" s="111"/>
      <c r="I220" s="198"/>
      <c r="J220" s="480"/>
    </row>
    <row r="221" spans="2:10" x14ac:dyDescent="0.2">
      <c r="B221" s="238"/>
      <c r="C221" s="562"/>
      <c r="D221" s="223" t="s">
        <v>996</v>
      </c>
      <c r="E221" s="57"/>
      <c r="F221" s="55"/>
      <c r="G221" s="57"/>
      <c r="H221" s="55"/>
      <c r="I221" s="147"/>
      <c r="J221" s="509"/>
    </row>
    <row r="222" spans="2:10" s="47" customFormat="1" ht="14.25" customHeight="1" x14ac:dyDescent="0.2">
      <c r="B222" s="239"/>
      <c r="C222" s="563"/>
      <c r="D222" s="138" t="s">
        <v>1656</v>
      </c>
      <c r="E222" s="265"/>
      <c r="F222" s="210"/>
      <c r="G222" s="213"/>
      <c r="H222" s="210"/>
      <c r="I222" s="189"/>
      <c r="J222" s="510"/>
    </row>
    <row r="223" spans="2:10" s="47" customFormat="1" x14ac:dyDescent="0.2">
      <c r="B223" s="556" t="s">
        <v>853</v>
      </c>
      <c r="C223" s="542"/>
      <c r="D223" s="557"/>
      <c r="E223" s="213"/>
      <c r="F223" s="210"/>
      <c r="G223" s="213"/>
      <c r="H223" s="210"/>
      <c r="I223" s="177"/>
      <c r="J223" s="504"/>
    </row>
    <row r="224" spans="2:10" s="47" customFormat="1" x14ac:dyDescent="0.2">
      <c r="B224" s="240"/>
      <c r="C224" s="564"/>
      <c r="D224" s="160" t="s">
        <v>1293</v>
      </c>
      <c r="E224" s="213"/>
      <c r="F224" s="210"/>
      <c r="G224" s="213"/>
      <c r="H224" s="210"/>
      <c r="I224" s="177"/>
      <c r="J224" s="504"/>
    </row>
    <row r="225" spans="2:10" x14ac:dyDescent="0.2">
      <c r="B225" s="474"/>
      <c r="C225" s="553"/>
      <c r="D225" s="56" t="s">
        <v>1036</v>
      </c>
      <c r="E225" s="57" t="s">
        <v>633</v>
      </c>
      <c r="F225" s="55">
        <v>2008</v>
      </c>
      <c r="G225" s="57" t="s">
        <v>669</v>
      </c>
      <c r="H225" s="55">
        <v>2014</v>
      </c>
      <c r="I225" s="147">
        <v>69.95</v>
      </c>
      <c r="J225" s="352" t="str">
        <f t="shared" ref="J225:J247" si="6">IF(B225&gt;=1,SUM(B225*I225),"")</f>
        <v/>
      </c>
    </row>
    <row r="226" spans="2:10" x14ac:dyDescent="0.2">
      <c r="B226" s="474"/>
      <c r="C226" s="553"/>
      <c r="D226" s="52" t="s">
        <v>1322</v>
      </c>
      <c r="E226" s="54" t="s">
        <v>634</v>
      </c>
      <c r="F226" s="55">
        <v>2008</v>
      </c>
      <c r="G226" s="57" t="s">
        <v>669</v>
      </c>
      <c r="H226" s="55">
        <v>2014</v>
      </c>
      <c r="I226" s="186">
        <v>96.95</v>
      </c>
      <c r="J226" s="353" t="str">
        <f t="shared" si="6"/>
        <v/>
      </c>
    </row>
    <row r="227" spans="2:10" s="47" customFormat="1" x14ac:dyDescent="0.2">
      <c r="B227" s="474"/>
      <c r="C227" s="553"/>
      <c r="D227" s="99" t="s">
        <v>455</v>
      </c>
      <c r="E227" s="54" t="s">
        <v>635</v>
      </c>
      <c r="F227" s="55">
        <v>2008</v>
      </c>
      <c r="G227" s="57" t="s">
        <v>669</v>
      </c>
      <c r="H227" s="55">
        <v>2014</v>
      </c>
      <c r="I227" s="186">
        <v>194</v>
      </c>
      <c r="J227" s="353" t="str">
        <f t="shared" si="6"/>
        <v/>
      </c>
    </row>
    <row r="228" spans="2:10" s="47" customFormat="1" x14ac:dyDescent="0.2">
      <c r="B228" s="474"/>
      <c r="C228" s="553"/>
      <c r="D228" s="35" t="s">
        <v>1177</v>
      </c>
      <c r="E228" s="54" t="s">
        <v>636</v>
      </c>
      <c r="F228" s="55">
        <v>2008</v>
      </c>
      <c r="G228" s="57" t="s">
        <v>669</v>
      </c>
      <c r="H228" s="55">
        <v>2014</v>
      </c>
      <c r="I228" s="186">
        <v>20.95</v>
      </c>
      <c r="J228" s="353" t="str">
        <f t="shared" si="6"/>
        <v/>
      </c>
    </row>
    <row r="229" spans="2:10" x14ac:dyDescent="0.2">
      <c r="B229" s="474"/>
      <c r="C229" s="553"/>
      <c r="D229" s="52" t="s">
        <v>637</v>
      </c>
      <c r="E229" s="54" t="s">
        <v>638</v>
      </c>
      <c r="F229" s="55">
        <v>2008</v>
      </c>
      <c r="G229" s="57" t="s">
        <v>669</v>
      </c>
      <c r="H229" s="55">
        <v>2014</v>
      </c>
      <c r="I229" s="186">
        <v>19.95</v>
      </c>
      <c r="J229" s="353" t="str">
        <f t="shared" si="6"/>
        <v/>
      </c>
    </row>
    <row r="230" spans="2:10" x14ac:dyDescent="0.2">
      <c r="B230" s="474"/>
      <c r="C230" s="553"/>
      <c r="D230" s="52" t="s">
        <v>1674</v>
      </c>
      <c r="E230" s="54" t="s">
        <v>1675</v>
      </c>
      <c r="F230" s="55">
        <v>2008</v>
      </c>
      <c r="G230" s="57" t="s">
        <v>669</v>
      </c>
      <c r="H230" s="55">
        <v>2014</v>
      </c>
      <c r="I230" s="186">
        <v>19.95</v>
      </c>
      <c r="J230" s="353" t="str">
        <f t="shared" si="6"/>
        <v/>
      </c>
    </row>
    <row r="231" spans="2:10" x14ac:dyDescent="0.2">
      <c r="B231" s="474"/>
      <c r="C231" s="553"/>
      <c r="D231" s="52" t="s">
        <v>2246</v>
      </c>
      <c r="E231" s="54" t="s">
        <v>1676</v>
      </c>
      <c r="F231" s="55">
        <v>2008</v>
      </c>
      <c r="G231" s="57" t="s">
        <v>669</v>
      </c>
      <c r="H231" s="55">
        <v>2014</v>
      </c>
      <c r="I231" s="186">
        <v>13.95</v>
      </c>
      <c r="J231" s="353" t="str">
        <f t="shared" si="6"/>
        <v/>
      </c>
    </row>
    <row r="232" spans="2:10" x14ac:dyDescent="0.2">
      <c r="B232" s="474"/>
      <c r="C232" s="568"/>
      <c r="D232" s="279" t="s">
        <v>1677</v>
      </c>
      <c r="E232" s="265" t="s">
        <v>1678</v>
      </c>
      <c r="F232" s="55">
        <v>2008</v>
      </c>
      <c r="G232" s="57" t="s">
        <v>669</v>
      </c>
      <c r="H232" s="55">
        <v>2014</v>
      </c>
      <c r="I232" s="189">
        <v>19.95</v>
      </c>
      <c r="J232" s="353" t="str">
        <f t="shared" si="6"/>
        <v/>
      </c>
    </row>
    <row r="233" spans="2:10" x14ac:dyDescent="0.2">
      <c r="B233" s="474"/>
      <c r="C233" s="568"/>
      <c r="D233" s="279" t="s">
        <v>517</v>
      </c>
      <c r="E233" s="265" t="s">
        <v>518</v>
      </c>
      <c r="F233" s="55">
        <v>2008</v>
      </c>
      <c r="G233" s="57" t="s">
        <v>669</v>
      </c>
      <c r="H233" s="55">
        <v>2014</v>
      </c>
      <c r="I233" s="189">
        <v>19.95</v>
      </c>
      <c r="J233" s="353" t="str">
        <f t="shared" si="6"/>
        <v/>
      </c>
    </row>
    <row r="234" spans="2:10" x14ac:dyDescent="0.2">
      <c r="B234" s="474"/>
      <c r="C234" s="568"/>
      <c r="D234" s="279" t="s">
        <v>519</v>
      </c>
      <c r="E234" s="265" t="s">
        <v>520</v>
      </c>
      <c r="F234" s="55">
        <v>2008</v>
      </c>
      <c r="G234" s="57" t="s">
        <v>669</v>
      </c>
      <c r="H234" s="55">
        <v>2014</v>
      </c>
      <c r="I234" s="189">
        <v>19.95</v>
      </c>
      <c r="J234" s="353" t="str">
        <f t="shared" si="6"/>
        <v/>
      </c>
    </row>
    <row r="235" spans="2:10" x14ac:dyDescent="0.2">
      <c r="B235" s="474"/>
      <c r="C235" s="568"/>
      <c r="D235" s="279" t="s">
        <v>521</v>
      </c>
      <c r="E235" s="265" t="s">
        <v>522</v>
      </c>
      <c r="F235" s="55">
        <v>2008</v>
      </c>
      <c r="G235" s="57" t="s">
        <v>669</v>
      </c>
      <c r="H235" s="55">
        <v>2014</v>
      </c>
      <c r="I235" s="189">
        <v>16.95</v>
      </c>
      <c r="J235" s="353" t="str">
        <f t="shared" si="6"/>
        <v/>
      </c>
    </row>
    <row r="236" spans="2:10" x14ac:dyDescent="0.2">
      <c r="B236" s="474"/>
      <c r="C236" s="568"/>
      <c r="D236" s="279" t="s">
        <v>523</v>
      </c>
      <c r="E236" s="265" t="s">
        <v>524</v>
      </c>
      <c r="F236" s="55">
        <v>2008</v>
      </c>
      <c r="G236" s="57" t="s">
        <v>669</v>
      </c>
      <c r="H236" s="55">
        <v>2014</v>
      </c>
      <c r="I236" s="189">
        <v>19.95</v>
      </c>
      <c r="J236" s="353" t="str">
        <f t="shared" si="6"/>
        <v/>
      </c>
    </row>
    <row r="237" spans="2:10" x14ac:dyDescent="0.2">
      <c r="B237" s="474"/>
      <c r="C237" s="568"/>
      <c r="D237" s="279" t="s">
        <v>525</v>
      </c>
      <c r="E237" s="265" t="s">
        <v>526</v>
      </c>
      <c r="F237" s="55">
        <v>2008</v>
      </c>
      <c r="G237" s="57" t="s">
        <v>669</v>
      </c>
      <c r="H237" s="55">
        <v>2014</v>
      </c>
      <c r="I237" s="189">
        <v>19.95</v>
      </c>
      <c r="J237" s="353" t="str">
        <f t="shared" si="6"/>
        <v/>
      </c>
    </row>
    <row r="238" spans="2:10" x14ac:dyDescent="0.2">
      <c r="B238" s="474"/>
      <c r="C238" s="568"/>
      <c r="D238" s="279" t="s">
        <v>1099</v>
      </c>
      <c r="E238" s="265" t="s">
        <v>527</v>
      </c>
      <c r="F238" s="55">
        <v>2008</v>
      </c>
      <c r="G238" s="57" t="s">
        <v>669</v>
      </c>
      <c r="H238" s="55">
        <v>2014</v>
      </c>
      <c r="I238" s="189">
        <v>19.95</v>
      </c>
      <c r="J238" s="353" t="str">
        <f t="shared" si="6"/>
        <v/>
      </c>
    </row>
    <row r="239" spans="2:10" x14ac:dyDescent="0.2">
      <c r="B239" s="474"/>
      <c r="C239" s="568"/>
      <c r="D239" s="279" t="s">
        <v>1100</v>
      </c>
      <c r="E239" s="265" t="s">
        <v>1094</v>
      </c>
      <c r="F239" s="55">
        <v>2008</v>
      </c>
      <c r="G239" s="57" t="s">
        <v>669</v>
      </c>
      <c r="H239" s="55">
        <v>2014</v>
      </c>
      <c r="I239" s="189">
        <v>19.95</v>
      </c>
      <c r="J239" s="353" t="str">
        <f t="shared" si="6"/>
        <v/>
      </c>
    </row>
    <row r="240" spans="2:10" x14ac:dyDescent="0.2">
      <c r="B240" s="474"/>
      <c r="C240" s="568"/>
      <c r="D240" s="279" t="s">
        <v>1101</v>
      </c>
      <c r="E240" s="265" t="s">
        <v>1095</v>
      </c>
      <c r="F240" s="55">
        <v>2008</v>
      </c>
      <c r="G240" s="57" t="s">
        <v>669</v>
      </c>
      <c r="H240" s="55">
        <v>2014</v>
      </c>
      <c r="I240" s="189">
        <v>19.95</v>
      </c>
      <c r="J240" s="353" t="str">
        <f t="shared" si="6"/>
        <v/>
      </c>
    </row>
    <row r="241" spans="2:10" x14ac:dyDescent="0.2">
      <c r="B241" s="474"/>
      <c r="C241" s="568"/>
      <c r="D241" s="279" t="s">
        <v>1102</v>
      </c>
      <c r="E241" s="265" t="s">
        <v>1096</v>
      </c>
      <c r="F241" s="55">
        <v>2008</v>
      </c>
      <c r="G241" s="57" t="s">
        <v>669</v>
      </c>
      <c r="H241" s="55">
        <v>2014</v>
      </c>
      <c r="I241" s="189">
        <v>19.95</v>
      </c>
      <c r="J241" s="353" t="str">
        <f t="shared" si="6"/>
        <v/>
      </c>
    </row>
    <row r="242" spans="2:10" x14ac:dyDescent="0.2">
      <c r="B242" s="474"/>
      <c r="C242" s="568"/>
      <c r="D242" s="279" t="s">
        <v>1103</v>
      </c>
      <c r="E242" s="265" t="s">
        <v>1097</v>
      </c>
      <c r="F242" s="55">
        <v>2008</v>
      </c>
      <c r="G242" s="57" t="s">
        <v>669</v>
      </c>
      <c r="H242" s="55">
        <v>2014</v>
      </c>
      <c r="I242" s="189">
        <v>29.95</v>
      </c>
      <c r="J242" s="353" t="str">
        <f t="shared" si="6"/>
        <v/>
      </c>
    </row>
    <row r="243" spans="2:10" x14ac:dyDescent="0.2">
      <c r="B243" s="474"/>
      <c r="C243" s="568"/>
      <c r="D243" s="279" t="s">
        <v>1104</v>
      </c>
      <c r="E243" s="265" t="s">
        <v>1098</v>
      </c>
      <c r="F243" s="55">
        <v>2008</v>
      </c>
      <c r="G243" s="57" t="s">
        <v>669</v>
      </c>
      <c r="H243" s="55">
        <v>2014</v>
      </c>
      <c r="I243" s="189">
        <v>179</v>
      </c>
      <c r="J243" s="353" t="str">
        <f t="shared" si="6"/>
        <v/>
      </c>
    </row>
    <row r="244" spans="2:10" x14ac:dyDescent="0.2">
      <c r="B244" s="474"/>
      <c r="C244" s="568"/>
      <c r="D244" s="279" t="s">
        <v>1105</v>
      </c>
      <c r="E244" s="265" t="s">
        <v>1106</v>
      </c>
      <c r="F244" s="55">
        <v>2008</v>
      </c>
      <c r="G244" s="57" t="s">
        <v>669</v>
      </c>
      <c r="H244" s="55">
        <v>2014</v>
      </c>
      <c r="I244" s="189">
        <v>49.95</v>
      </c>
      <c r="J244" s="353" t="str">
        <f t="shared" si="6"/>
        <v/>
      </c>
    </row>
    <row r="245" spans="2:10" x14ac:dyDescent="0.2">
      <c r="B245" s="474"/>
      <c r="C245" s="568"/>
      <c r="D245" s="279" t="s">
        <v>1131</v>
      </c>
      <c r="E245" s="265" t="s">
        <v>1107</v>
      </c>
      <c r="F245" s="55">
        <v>2008</v>
      </c>
      <c r="G245" s="57" t="s">
        <v>669</v>
      </c>
      <c r="H245" s="55">
        <v>2014</v>
      </c>
      <c r="I245" s="189">
        <v>125</v>
      </c>
      <c r="J245" s="353" t="str">
        <f t="shared" si="6"/>
        <v/>
      </c>
    </row>
    <row r="246" spans="2:10" x14ac:dyDescent="0.2">
      <c r="B246" s="474"/>
      <c r="C246" s="568"/>
      <c r="D246" s="279" t="s">
        <v>2116</v>
      </c>
      <c r="E246" s="265" t="s">
        <v>1109</v>
      </c>
      <c r="F246" s="55">
        <v>2008</v>
      </c>
      <c r="G246" s="57" t="s">
        <v>669</v>
      </c>
      <c r="H246" s="55">
        <v>2014</v>
      </c>
      <c r="I246" s="189">
        <v>199</v>
      </c>
      <c r="J246" s="353" t="str">
        <f t="shared" si="6"/>
        <v/>
      </c>
    </row>
    <row r="247" spans="2:10" x14ac:dyDescent="0.2">
      <c r="B247" s="474"/>
      <c r="C247" s="568"/>
      <c r="D247" s="52" t="s">
        <v>2117</v>
      </c>
      <c r="E247" s="54" t="s">
        <v>1110</v>
      </c>
      <c r="F247" s="53">
        <v>2008</v>
      </c>
      <c r="G247" s="54" t="s">
        <v>669</v>
      </c>
      <c r="H247" s="53">
        <v>2014</v>
      </c>
      <c r="I247" s="186">
        <v>199</v>
      </c>
      <c r="J247" s="353" t="str">
        <f t="shared" si="6"/>
        <v/>
      </c>
    </row>
    <row r="248" spans="2:10" ht="14.25" customHeight="1" x14ac:dyDescent="0.2">
      <c r="B248" s="40"/>
      <c r="C248" s="40"/>
      <c r="D248" s="126"/>
      <c r="E248" s="164"/>
      <c r="F248" s="108"/>
      <c r="G248" s="108"/>
      <c r="H248" s="976" t="s">
        <v>2158</v>
      </c>
      <c r="I248" s="976"/>
      <c r="J248" s="234">
        <f>SUM(J215:J242)</f>
        <v>0</v>
      </c>
    </row>
    <row r="249" spans="2:10" ht="13.5" customHeight="1" x14ac:dyDescent="0.2">
      <c r="B249" s="40"/>
      <c r="C249" s="40"/>
      <c r="D249" s="41"/>
      <c r="E249" s="42"/>
      <c r="F249" s="7"/>
      <c r="G249" s="978" t="s">
        <v>355</v>
      </c>
      <c r="H249" s="978"/>
      <c r="I249" s="978"/>
      <c r="J249" s="478">
        <f>SUM(J248*0.1975)</f>
        <v>0</v>
      </c>
    </row>
    <row r="250" spans="2:10" ht="15" customHeight="1" x14ac:dyDescent="0.2">
      <c r="B250" s="40"/>
      <c r="C250" s="40"/>
      <c r="D250" s="41"/>
      <c r="E250" s="42"/>
      <c r="F250" s="7"/>
      <c r="G250" s="42"/>
      <c r="H250" s="979" t="s">
        <v>2320</v>
      </c>
      <c r="I250" s="979"/>
      <c r="J250" s="499">
        <f>SUM(J248+J249)</f>
        <v>0</v>
      </c>
    </row>
    <row r="251" spans="2:10" s="47" customFormat="1" ht="18" customHeight="1" x14ac:dyDescent="0.2">
      <c r="B251" s="240"/>
      <c r="C251" s="564"/>
      <c r="D251" s="107" t="s">
        <v>1937</v>
      </c>
      <c r="E251" s="213"/>
      <c r="F251" s="210"/>
      <c r="G251" s="213"/>
      <c r="H251" s="210"/>
      <c r="I251" s="177"/>
      <c r="J251" s="504"/>
    </row>
    <row r="252" spans="2:10" s="47" customFormat="1" x14ac:dyDescent="0.2">
      <c r="B252" s="556" t="s">
        <v>667</v>
      </c>
      <c r="C252" s="542"/>
      <c r="D252" s="557"/>
      <c r="E252" s="213"/>
      <c r="F252" s="210"/>
      <c r="G252" s="213"/>
      <c r="H252" s="210"/>
      <c r="I252" s="177"/>
      <c r="J252" s="504"/>
    </row>
    <row r="253" spans="2:10" s="47" customFormat="1" x14ac:dyDescent="0.2">
      <c r="B253" s="240"/>
      <c r="C253" s="564"/>
      <c r="D253" s="160" t="s">
        <v>1294</v>
      </c>
      <c r="E253" s="213"/>
      <c r="F253" s="210"/>
      <c r="G253" s="213"/>
      <c r="H253" s="210"/>
      <c r="I253" s="177"/>
      <c r="J253" s="504"/>
    </row>
    <row r="254" spans="2:10" x14ac:dyDescent="0.2">
      <c r="B254" s="474"/>
      <c r="C254" s="553"/>
      <c r="D254" s="56" t="s">
        <v>1036</v>
      </c>
      <c r="E254" s="57" t="s">
        <v>1295</v>
      </c>
      <c r="F254" s="55">
        <v>2008</v>
      </c>
      <c r="G254" s="57" t="s">
        <v>669</v>
      </c>
      <c r="H254" s="55">
        <v>2014</v>
      </c>
      <c r="I254" s="147">
        <v>69.989999999999995</v>
      </c>
      <c r="J254" s="352" t="str">
        <f t="shared" ref="J254:J264" si="7">IF(B254&gt;=1,SUM(B254*I254),"")</f>
        <v/>
      </c>
    </row>
    <row r="255" spans="2:10" x14ac:dyDescent="0.2">
      <c r="B255" s="474"/>
      <c r="C255" s="553"/>
      <c r="D255" s="52" t="s">
        <v>1322</v>
      </c>
      <c r="E255" s="54" t="s">
        <v>1296</v>
      </c>
      <c r="F255" s="55">
        <v>2008</v>
      </c>
      <c r="G255" s="57" t="s">
        <v>669</v>
      </c>
      <c r="H255" s="55">
        <v>2014</v>
      </c>
      <c r="I255" s="186">
        <v>105.99</v>
      </c>
      <c r="J255" s="353" t="str">
        <f t="shared" si="7"/>
        <v/>
      </c>
    </row>
    <row r="256" spans="2:10" s="47" customFormat="1" x14ac:dyDescent="0.2">
      <c r="B256" s="474"/>
      <c r="C256" s="553"/>
      <c r="D256" s="99" t="s">
        <v>2266</v>
      </c>
      <c r="E256" s="54" t="s">
        <v>1297</v>
      </c>
      <c r="F256" s="55">
        <v>2008</v>
      </c>
      <c r="G256" s="57" t="s">
        <v>669</v>
      </c>
      <c r="H256" s="55">
        <v>2014</v>
      </c>
      <c r="I256" s="186">
        <v>159</v>
      </c>
      <c r="J256" s="353" t="str">
        <f t="shared" si="7"/>
        <v/>
      </c>
    </row>
    <row r="257" spans="2:10" s="47" customFormat="1" x14ac:dyDescent="0.2">
      <c r="B257" s="474"/>
      <c r="C257" s="553"/>
      <c r="D257" s="35" t="s">
        <v>1309</v>
      </c>
      <c r="E257" s="334" t="s">
        <v>1274</v>
      </c>
      <c r="F257" s="55">
        <v>2008</v>
      </c>
      <c r="G257" s="57" t="s">
        <v>669</v>
      </c>
      <c r="H257" s="55">
        <v>2014</v>
      </c>
      <c r="I257" s="186">
        <v>189</v>
      </c>
      <c r="J257" s="353" t="str">
        <f t="shared" si="7"/>
        <v/>
      </c>
    </row>
    <row r="258" spans="2:10" s="47" customFormat="1" x14ac:dyDescent="0.2">
      <c r="B258" s="474"/>
      <c r="C258" s="553"/>
      <c r="D258" s="35" t="s">
        <v>1310</v>
      </c>
      <c r="E258" s="54" t="s">
        <v>1302</v>
      </c>
      <c r="F258" s="55">
        <v>2008</v>
      </c>
      <c r="G258" s="57" t="s">
        <v>669</v>
      </c>
      <c r="H258" s="55">
        <v>2014</v>
      </c>
      <c r="I258" s="186">
        <v>189</v>
      </c>
      <c r="J258" s="353" t="str">
        <f t="shared" si="7"/>
        <v/>
      </c>
    </row>
    <row r="259" spans="2:10" x14ac:dyDescent="0.2">
      <c r="B259" s="474"/>
      <c r="C259" s="553"/>
      <c r="D259" s="52" t="s">
        <v>1308</v>
      </c>
      <c r="E259" s="54" t="s">
        <v>1304</v>
      </c>
      <c r="F259" s="55">
        <v>2008</v>
      </c>
      <c r="G259" s="57" t="s">
        <v>669</v>
      </c>
      <c r="H259" s="55">
        <v>2014</v>
      </c>
      <c r="I259" s="186">
        <v>129.94999999999999</v>
      </c>
      <c r="J259" s="353" t="str">
        <f t="shared" si="7"/>
        <v/>
      </c>
    </row>
    <row r="260" spans="2:10" x14ac:dyDescent="0.2">
      <c r="B260" s="474"/>
      <c r="C260" s="553"/>
      <c r="D260" s="52" t="s">
        <v>1299</v>
      </c>
      <c r="E260" s="54" t="s">
        <v>1300</v>
      </c>
      <c r="F260" s="55">
        <v>2008</v>
      </c>
      <c r="G260" s="57" t="s">
        <v>669</v>
      </c>
      <c r="H260" s="55">
        <v>2014</v>
      </c>
      <c r="I260" s="186">
        <v>79.98</v>
      </c>
      <c r="J260" s="353" t="str">
        <f t="shared" si="7"/>
        <v/>
      </c>
    </row>
    <row r="261" spans="2:10" x14ac:dyDescent="0.2">
      <c r="B261" s="474"/>
      <c r="C261" s="553"/>
      <c r="D261" s="52" t="s">
        <v>1298</v>
      </c>
      <c r="E261" s="54" t="s">
        <v>1301</v>
      </c>
      <c r="F261" s="55">
        <v>2008</v>
      </c>
      <c r="G261" s="57" t="s">
        <v>669</v>
      </c>
      <c r="H261" s="55">
        <v>2014</v>
      </c>
      <c r="I261" s="186">
        <v>99</v>
      </c>
      <c r="J261" s="353" t="str">
        <f t="shared" si="7"/>
        <v/>
      </c>
    </row>
    <row r="262" spans="2:10" x14ac:dyDescent="0.2">
      <c r="B262" s="474"/>
      <c r="C262" s="553"/>
      <c r="D262" s="52" t="s">
        <v>1271</v>
      </c>
      <c r="E262" s="54" t="s">
        <v>1273</v>
      </c>
      <c r="F262" s="55">
        <v>2008</v>
      </c>
      <c r="G262" s="57" t="s">
        <v>669</v>
      </c>
      <c r="H262" s="55">
        <v>2014</v>
      </c>
      <c r="I262" s="186">
        <v>78.989999999999995</v>
      </c>
      <c r="J262" s="353" t="str">
        <f t="shared" si="7"/>
        <v/>
      </c>
    </row>
    <row r="263" spans="2:10" x14ac:dyDescent="0.2">
      <c r="B263" s="474"/>
      <c r="C263" s="553"/>
      <c r="D263" s="52" t="s">
        <v>1272</v>
      </c>
      <c r="E263" s="54" t="s">
        <v>1305</v>
      </c>
      <c r="F263" s="55">
        <v>2008</v>
      </c>
      <c r="G263" s="57" t="s">
        <v>669</v>
      </c>
      <c r="H263" s="55">
        <v>2014</v>
      </c>
      <c r="I263" s="186">
        <v>78.989999999999995</v>
      </c>
      <c r="J263" s="353" t="str">
        <f t="shared" si="7"/>
        <v/>
      </c>
    </row>
    <row r="264" spans="2:10" x14ac:dyDescent="0.2">
      <c r="B264" s="474"/>
      <c r="C264" s="568"/>
      <c r="D264" s="52" t="s">
        <v>1306</v>
      </c>
      <c r="E264" s="54" t="s">
        <v>1307</v>
      </c>
      <c r="F264" s="55">
        <v>2008</v>
      </c>
      <c r="G264" s="57" t="s">
        <v>669</v>
      </c>
      <c r="H264" s="55">
        <v>2014</v>
      </c>
      <c r="I264" s="186">
        <v>48</v>
      </c>
      <c r="J264" s="353" t="str">
        <f t="shared" si="7"/>
        <v/>
      </c>
    </row>
    <row r="265" spans="2:10" s="47" customFormat="1" ht="18" customHeight="1" x14ac:dyDescent="0.2">
      <c r="B265" s="240"/>
      <c r="C265" s="645"/>
      <c r="D265" s="107" t="s">
        <v>1231</v>
      </c>
      <c r="E265" s="213"/>
      <c r="F265" s="210"/>
      <c r="G265" s="213"/>
      <c r="H265" s="210"/>
      <c r="I265" s="177"/>
      <c r="J265" s="504"/>
    </row>
    <row r="266" spans="2:10" s="47" customFormat="1" x14ac:dyDescent="0.2">
      <c r="B266" s="556" t="s">
        <v>1232</v>
      </c>
      <c r="C266" s="604"/>
      <c r="D266" s="557"/>
      <c r="E266" s="213"/>
      <c r="F266" s="210"/>
      <c r="G266" s="213"/>
      <c r="H266" s="210"/>
      <c r="I266" s="177"/>
      <c r="J266" s="504"/>
    </row>
    <row r="267" spans="2:10" s="47" customFormat="1" x14ac:dyDescent="0.2">
      <c r="B267" s="217"/>
      <c r="C267" s="632"/>
      <c r="D267" s="699" t="s">
        <v>1233</v>
      </c>
      <c r="E267" s="213"/>
      <c r="F267" s="210"/>
      <c r="G267" s="213"/>
      <c r="H267" s="210"/>
      <c r="I267" s="177"/>
      <c r="J267" s="504"/>
    </row>
    <row r="268" spans="2:10" x14ac:dyDescent="0.2">
      <c r="B268" s="323"/>
      <c r="C268" s="569"/>
      <c r="D268" s="651" t="s">
        <v>1036</v>
      </c>
      <c r="E268" s="57" t="s">
        <v>992</v>
      </c>
      <c r="F268" s="55">
        <v>1995</v>
      </c>
      <c r="G268" s="57" t="s">
        <v>669</v>
      </c>
      <c r="H268" s="55">
        <v>2002</v>
      </c>
      <c r="I268" s="147">
        <v>40.5</v>
      </c>
      <c r="J268" s="352" t="str">
        <f>IF(B268&gt;=1,SUM(B268*I268),"")</f>
        <v/>
      </c>
    </row>
    <row r="269" spans="2:10" x14ac:dyDescent="0.2">
      <c r="B269" s="323"/>
      <c r="C269" s="569"/>
      <c r="D269" s="599" t="s">
        <v>993</v>
      </c>
      <c r="E269" s="54" t="s">
        <v>732</v>
      </c>
      <c r="F269" s="55">
        <v>1995</v>
      </c>
      <c r="G269" s="57" t="s">
        <v>669</v>
      </c>
      <c r="H269" s="55">
        <v>2002</v>
      </c>
      <c r="I269" s="186">
        <v>65.95</v>
      </c>
      <c r="J269" s="353" t="str">
        <f>IF(B269&gt;=1,SUM(B269*I269),"")</f>
        <v/>
      </c>
    </row>
    <row r="270" spans="2:10" s="47" customFormat="1" x14ac:dyDescent="0.2">
      <c r="B270" s="239"/>
      <c r="C270" s="563"/>
      <c r="D270" s="138" t="s">
        <v>3256</v>
      </c>
      <c r="E270" s="265"/>
      <c r="F270" s="210"/>
      <c r="G270" s="213"/>
      <c r="H270" s="210"/>
      <c r="I270" s="189"/>
      <c r="J270" s="510"/>
    </row>
    <row r="271" spans="2:10" s="47" customFormat="1" ht="11.25" customHeight="1" x14ac:dyDescent="0.2">
      <c r="B271" s="556" t="s">
        <v>3257</v>
      </c>
      <c r="C271" s="564"/>
      <c r="D271" s="107"/>
      <c r="E271" s="213"/>
      <c r="F271" s="210"/>
      <c r="G271" s="213"/>
      <c r="H271" s="210"/>
      <c r="I271" s="919"/>
      <c r="J271" s="504"/>
    </row>
    <row r="272" spans="2:10" ht="11.25" customHeight="1" x14ac:dyDescent="0.2">
      <c r="B272" s="238"/>
      <c r="C272" s="562"/>
      <c r="D272" s="223" t="s">
        <v>3258</v>
      </c>
      <c r="E272" s="918" t="s">
        <v>3259</v>
      </c>
      <c r="F272" s="55">
        <v>2018</v>
      </c>
      <c r="G272" s="57" t="s">
        <v>669</v>
      </c>
      <c r="H272" s="55"/>
      <c r="I272" s="920">
        <v>45.95</v>
      </c>
      <c r="J272" s="509"/>
    </row>
    <row r="273" spans="2:10" s="47" customFormat="1" ht="16.5" customHeight="1" x14ac:dyDescent="0.2">
      <c r="B273" s="13"/>
      <c r="C273" s="584"/>
      <c r="D273" s="270" t="s">
        <v>2303</v>
      </c>
      <c r="E273" s="23"/>
      <c r="F273" s="24"/>
      <c r="G273" s="23"/>
      <c r="H273" s="24"/>
      <c r="I273" s="177"/>
      <c r="J273" s="500"/>
    </row>
    <row r="274" spans="2:10" x14ac:dyDescent="0.2">
      <c r="B274" s="13"/>
      <c r="C274" s="586"/>
      <c r="D274" s="270" t="s">
        <v>2304</v>
      </c>
      <c r="E274" s="23"/>
      <c r="F274" s="24"/>
      <c r="G274" s="23"/>
      <c r="H274" s="24"/>
      <c r="I274" s="177"/>
      <c r="J274" s="500"/>
    </row>
    <row r="275" spans="2:10" x14ac:dyDescent="0.2">
      <c r="B275" s="13"/>
      <c r="C275" s="586"/>
      <c r="D275" s="270" t="s">
        <v>2305</v>
      </c>
      <c r="E275" s="23"/>
      <c r="F275" s="24"/>
      <c r="G275" s="23"/>
      <c r="H275" s="24"/>
      <c r="I275" s="177"/>
      <c r="J275" s="500"/>
    </row>
    <row r="276" spans="2:10" x14ac:dyDescent="0.2">
      <c r="B276" s="13"/>
      <c r="C276" s="586"/>
      <c r="D276" s="270" t="s">
        <v>2306</v>
      </c>
      <c r="E276" s="23"/>
      <c r="F276" s="24"/>
      <c r="G276" s="23"/>
      <c r="H276" s="24"/>
      <c r="I276" s="177"/>
      <c r="J276" s="500"/>
    </row>
    <row r="277" spans="2:10" s="47" customFormat="1" x14ac:dyDescent="0.2">
      <c r="B277" s="13"/>
      <c r="C277" s="586"/>
      <c r="D277" s="639" t="s">
        <v>2307</v>
      </c>
      <c r="E277" s="23"/>
      <c r="F277" s="24"/>
      <c r="G277" s="23"/>
      <c r="H277" s="24"/>
      <c r="I277" s="177"/>
      <c r="J277" s="479"/>
    </row>
    <row r="278" spans="2:10" ht="17.25" customHeight="1" x14ac:dyDescent="0.2">
      <c r="B278" s="14" t="s">
        <v>1538</v>
      </c>
      <c r="C278" s="604"/>
      <c r="D278" s="538"/>
      <c r="E278" s="23"/>
      <c r="F278" s="24"/>
      <c r="G278" s="23"/>
      <c r="H278" s="24"/>
      <c r="I278" s="177"/>
      <c r="J278" s="500"/>
    </row>
    <row r="279" spans="2:10" x14ac:dyDescent="0.2">
      <c r="B279" s="40"/>
      <c r="C279" s="602"/>
      <c r="D279" s="620" t="s">
        <v>2308</v>
      </c>
      <c r="E279" s="23"/>
      <c r="F279" s="24"/>
      <c r="G279" s="23"/>
      <c r="H279" s="24"/>
      <c r="I279" s="177"/>
      <c r="J279" s="480"/>
    </row>
    <row r="280" spans="2:10" x14ac:dyDescent="0.2">
      <c r="B280" s="474"/>
      <c r="C280" s="553" t="s">
        <v>83</v>
      </c>
      <c r="D280" s="104" t="s">
        <v>1036</v>
      </c>
      <c r="E280" s="10" t="s">
        <v>2309</v>
      </c>
      <c r="F280" s="9">
        <v>2005</v>
      </c>
      <c r="G280" s="10" t="s">
        <v>669</v>
      </c>
      <c r="H280" s="10">
        <v>2012</v>
      </c>
      <c r="I280" s="147" t="s">
        <v>2310</v>
      </c>
      <c r="J280" s="352" t="str">
        <f>IF(B280&gt;=1,SUM(B280*I280),"")</f>
        <v/>
      </c>
    </row>
    <row r="281" spans="2:10" x14ac:dyDescent="0.2">
      <c r="B281" s="474"/>
      <c r="C281" s="553" t="s">
        <v>84</v>
      </c>
      <c r="D281" s="118" t="s">
        <v>1322</v>
      </c>
      <c r="E281" s="38" t="s">
        <v>2311</v>
      </c>
      <c r="F281" s="9">
        <v>2005</v>
      </c>
      <c r="G281" s="10" t="s">
        <v>669</v>
      </c>
      <c r="H281" s="10">
        <v>2012</v>
      </c>
      <c r="I281" s="186" t="s">
        <v>2312</v>
      </c>
      <c r="J281" s="353" t="str">
        <f>IF(B281&gt;=1,SUM(B281*I281),"")</f>
        <v/>
      </c>
    </row>
    <row r="282" spans="2:10" x14ac:dyDescent="0.2">
      <c r="B282" s="474"/>
      <c r="C282" s="553"/>
      <c r="D282" s="118" t="s">
        <v>2313</v>
      </c>
      <c r="E282" s="38" t="s">
        <v>2314</v>
      </c>
      <c r="F282" s="9">
        <v>2005</v>
      </c>
      <c r="G282" s="10" t="s">
        <v>669</v>
      </c>
      <c r="H282" s="10">
        <v>2012</v>
      </c>
      <c r="I282" s="186">
        <v>470.76</v>
      </c>
      <c r="J282" s="353" t="str">
        <f>IF(B282&gt;=1,SUM(B282*I282),"")</f>
        <v/>
      </c>
    </row>
    <row r="283" spans="2:10" ht="20.25" customHeight="1" x14ac:dyDescent="0.2">
      <c r="B283" s="40"/>
      <c r="C283" s="40"/>
      <c r="D283" s="126"/>
      <c r="E283" s="164"/>
      <c r="F283" s="108"/>
      <c r="G283" s="108"/>
      <c r="H283" s="976" t="s">
        <v>2158</v>
      </c>
      <c r="I283" s="976"/>
      <c r="J283" s="234">
        <f>SUM(J223:J268)</f>
        <v>0</v>
      </c>
    </row>
    <row r="284" spans="2:10" ht="21" customHeight="1" x14ac:dyDescent="0.2">
      <c r="B284" s="40"/>
      <c r="C284" s="40"/>
      <c r="D284" s="41"/>
      <c r="E284" s="42"/>
      <c r="F284" s="7"/>
      <c r="G284" s="978" t="s">
        <v>355</v>
      </c>
      <c r="H284" s="978"/>
      <c r="I284" s="978"/>
      <c r="J284" s="478">
        <f>SUM(J283*0.1975)</f>
        <v>0</v>
      </c>
    </row>
    <row r="285" spans="2:10" ht="20.25" customHeight="1" x14ac:dyDescent="0.2">
      <c r="B285" s="40"/>
      <c r="C285" s="40"/>
      <c r="D285" s="41"/>
      <c r="E285" s="42"/>
      <c r="F285" s="7"/>
      <c r="G285" s="42"/>
      <c r="H285" s="979" t="s">
        <v>2320</v>
      </c>
      <c r="I285" s="979"/>
      <c r="J285" s="235">
        <f>SUM(J283+J284)</f>
        <v>0</v>
      </c>
    </row>
    <row r="286" spans="2:10" ht="17.25" customHeight="1" x14ac:dyDescent="0.2">
      <c r="B286" s="14" t="s">
        <v>1538</v>
      </c>
      <c r="C286" s="627"/>
      <c r="D286" s="538"/>
      <c r="E286" s="23"/>
      <c r="F286" s="24"/>
      <c r="G286" s="23"/>
      <c r="H286" s="24"/>
      <c r="I286" s="177"/>
      <c r="J286" s="500"/>
    </row>
    <row r="287" spans="2:10" s="47" customFormat="1" x14ac:dyDescent="0.2">
      <c r="B287" s="40"/>
      <c r="C287" s="602"/>
      <c r="D287" s="620" t="s">
        <v>2248</v>
      </c>
      <c r="E287" s="23"/>
      <c r="F287" s="24"/>
      <c r="G287" s="23"/>
      <c r="H287" s="24"/>
      <c r="I287" s="177"/>
      <c r="J287" s="480"/>
    </row>
    <row r="288" spans="2:10" x14ac:dyDescent="0.2">
      <c r="B288" s="474"/>
      <c r="C288" s="553" t="s">
        <v>85</v>
      </c>
      <c r="D288" s="117" t="s">
        <v>1730</v>
      </c>
      <c r="E288" s="10" t="s">
        <v>1731</v>
      </c>
      <c r="F288" s="9">
        <v>2005</v>
      </c>
      <c r="G288" s="10" t="s">
        <v>669</v>
      </c>
      <c r="H288" s="10">
        <v>2012</v>
      </c>
      <c r="I288" s="147">
        <v>1.5</v>
      </c>
      <c r="J288" s="352" t="str">
        <f t="shared" ref="J288:J302" si="8">IF(B288&gt;=1,SUM(B288*I288),"")</f>
        <v/>
      </c>
    </row>
    <row r="289" spans="2:10" x14ac:dyDescent="0.2">
      <c r="B289" s="474"/>
      <c r="C289" s="553" t="s">
        <v>86</v>
      </c>
      <c r="D289" s="118" t="s">
        <v>601</v>
      </c>
      <c r="E289" s="38" t="s">
        <v>813</v>
      </c>
      <c r="F289" s="9">
        <v>2005</v>
      </c>
      <c r="G289" s="10" t="s">
        <v>669</v>
      </c>
      <c r="H289" s="10">
        <v>2012</v>
      </c>
      <c r="I289" s="186">
        <v>1.5</v>
      </c>
      <c r="J289" s="353" t="str">
        <f t="shared" si="8"/>
        <v/>
      </c>
    </row>
    <row r="290" spans="2:10" x14ac:dyDescent="0.2">
      <c r="B290" s="474"/>
      <c r="C290" s="553"/>
      <c r="D290" s="118" t="s">
        <v>606</v>
      </c>
      <c r="E290" s="10" t="s">
        <v>814</v>
      </c>
      <c r="F290" s="9">
        <v>2005</v>
      </c>
      <c r="G290" s="10" t="s">
        <v>669</v>
      </c>
      <c r="H290" s="10">
        <v>2012</v>
      </c>
      <c r="I290" s="186">
        <v>1.5</v>
      </c>
      <c r="J290" s="353" t="str">
        <f t="shared" si="8"/>
        <v/>
      </c>
    </row>
    <row r="291" spans="2:10" x14ac:dyDescent="0.2">
      <c r="B291" s="474"/>
      <c r="C291" s="553"/>
      <c r="D291" s="118" t="s">
        <v>626</v>
      </c>
      <c r="E291" s="23" t="s">
        <v>627</v>
      </c>
      <c r="F291" s="9">
        <v>2005</v>
      </c>
      <c r="G291" s="10" t="s">
        <v>669</v>
      </c>
      <c r="H291" s="10">
        <v>2012</v>
      </c>
      <c r="I291" s="186">
        <v>1.5</v>
      </c>
      <c r="J291" s="353" t="str">
        <f t="shared" si="8"/>
        <v/>
      </c>
    </row>
    <row r="292" spans="2:10" x14ac:dyDescent="0.2">
      <c r="B292" s="474"/>
      <c r="C292" s="553"/>
      <c r="D292" s="118" t="s">
        <v>610</v>
      </c>
      <c r="E292" s="3" t="s">
        <v>628</v>
      </c>
      <c r="F292" s="9">
        <v>2005</v>
      </c>
      <c r="G292" s="10" t="s">
        <v>669</v>
      </c>
      <c r="H292" s="10">
        <v>2012</v>
      </c>
      <c r="I292" s="186" t="s">
        <v>629</v>
      </c>
      <c r="J292" s="353" t="str">
        <f t="shared" si="8"/>
        <v/>
      </c>
    </row>
    <row r="293" spans="2:10" x14ac:dyDescent="0.2">
      <c r="B293" s="474"/>
      <c r="C293" s="553"/>
      <c r="D293" s="118" t="s">
        <v>603</v>
      </c>
      <c r="E293" s="3" t="s">
        <v>630</v>
      </c>
      <c r="F293" s="9">
        <v>2005</v>
      </c>
      <c r="G293" s="10" t="s">
        <v>669</v>
      </c>
      <c r="H293" s="10">
        <v>2012</v>
      </c>
      <c r="I293" s="186">
        <v>26.1</v>
      </c>
      <c r="J293" s="353" t="str">
        <f t="shared" si="8"/>
        <v/>
      </c>
    </row>
    <row r="294" spans="2:10" x14ac:dyDescent="0.2">
      <c r="B294" s="474"/>
      <c r="C294" s="553"/>
      <c r="D294" s="118" t="s">
        <v>1264</v>
      </c>
      <c r="E294" s="38" t="s">
        <v>631</v>
      </c>
      <c r="F294" s="9">
        <v>2005</v>
      </c>
      <c r="G294" s="10" t="s">
        <v>669</v>
      </c>
      <c r="H294" s="10">
        <v>2012</v>
      </c>
      <c r="I294" s="186" t="s">
        <v>614</v>
      </c>
      <c r="J294" s="353" t="str">
        <f t="shared" si="8"/>
        <v/>
      </c>
    </row>
    <row r="295" spans="2:10" x14ac:dyDescent="0.2">
      <c r="B295" s="474"/>
      <c r="C295" s="553"/>
      <c r="D295" s="118" t="s">
        <v>2300</v>
      </c>
      <c r="E295" s="54" t="s">
        <v>632</v>
      </c>
      <c r="F295" s="9">
        <v>2005</v>
      </c>
      <c r="G295" s="10" t="s">
        <v>669</v>
      </c>
      <c r="H295" s="10">
        <v>2012</v>
      </c>
      <c r="I295" s="186" t="s">
        <v>2301</v>
      </c>
      <c r="J295" s="353" t="str">
        <f t="shared" si="8"/>
        <v/>
      </c>
    </row>
    <row r="296" spans="2:10" ht="12.75" customHeight="1" x14ac:dyDescent="0.2">
      <c r="B296" s="474"/>
      <c r="C296" s="553"/>
      <c r="D296" s="243" t="s">
        <v>616</v>
      </c>
      <c r="E296" s="10" t="s">
        <v>1108</v>
      </c>
      <c r="F296" s="9">
        <v>2005</v>
      </c>
      <c r="G296" s="10" t="s">
        <v>669</v>
      </c>
      <c r="H296" s="10">
        <v>2012</v>
      </c>
      <c r="I296" s="147" t="s">
        <v>618</v>
      </c>
      <c r="J296" s="352" t="str">
        <f t="shared" si="8"/>
        <v/>
      </c>
    </row>
    <row r="297" spans="2:10" ht="12.75" customHeight="1" x14ac:dyDescent="0.2">
      <c r="B297" s="474"/>
      <c r="C297" s="553"/>
      <c r="D297" s="118" t="s">
        <v>619</v>
      </c>
      <c r="E297" s="38" t="s">
        <v>620</v>
      </c>
      <c r="F297" s="9">
        <v>2005</v>
      </c>
      <c r="G297" s="10" t="s">
        <v>669</v>
      </c>
      <c r="H297" s="10">
        <v>2012</v>
      </c>
      <c r="I297" s="186" t="s">
        <v>621</v>
      </c>
      <c r="J297" s="353" t="str">
        <f t="shared" si="8"/>
        <v/>
      </c>
    </row>
    <row r="298" spans="2:10" ht="12.75" customHeight="1" x14ac:dyDescent="0.2">
      <c r="B298" s="474"/>
      <c r="C298" s="553"/>
      <c r="D298" s="120" t="s">
        <v>622</v>
      </c>
      <c r="E298" s="38" t="s">
        <v>623</v>
      </c>
      <c r="F298" s="9">
        <v>2005</v>
      </c>
      <c r="G298" s="10" t="s">
        <v>669</v>
      </c>
      <c r="H298" s="10">
        <v>2012</v>
      </c>
      <c r="I298" s="186" t="s">
        <v>621</v>
      </c>
      <c r="J298" s="353" t="str">
        <f t="shared" si="8"/>
        <v/>
      </c>
    </row>
    <row r="299" spans="2:10" ht="12.75" customHeight="1" x14ac:dyDescent="0.2">
      <c r="B299" s="474"/>
      <c r="C299" s="553"/>
      <c r="D299" s="118" t="s">
        <v>1975</v>
      </c>
      <c r="E299" s="38" t="s">
        <v>1976</v>
      </c>
      <c r="F299" s="9">
        <v>2005</v>
      </c>
      <c r="G299" s="10" t="s">
        <v>669</v>
      </c>
      <c r="H299" s="10">
        <v>2012</v>
      </c>
      <c r="I299" s="186" t="s">
        <v>1977</v>
      </c>
      <c r="J299" s="353" t="str">
        <f t="shared" si="8"/>
        <v/>
      </c>
    </row>
    <row r="300" spans="2:10" ht="12.75" customHeight="1" x14ac:dyDescent="0.2">
      <c r="B300" s="474"/>
      <c r="C300" s="553"/>
      <c r="D300" s="118" t="s">
        <v>1978</v>
      </c>
      <c r="E300" s="38" t="s">
        <v>1979</v>
      </c>
      <c r="F300" s="9">
        <v>2005</v>
      </c>
      <c r="G300" s="10" t="s">
        <v>669</v>
      </c>
      <c r="H300" s="10">
        <v>2012</v>
      </c>
      <c r="I300" s="186" t="s">
        <v>1986</v>
      </c>
      <c r="J300" s="353" t="str">
        <f t="shared" si="8"/>
        <v/>
      </c>
    </row>
    <row r="301" spans="2:10" ht="12.75" customHeight="1" x14ac:dyDescent="0.2">
      <c r="B301" s="474"/>
      <c r="C301" s="553"/>
      <c r="D301" s="118" t="s">
        <v>1980</v>
      </c>
      <c r="E301" s="38" t="s">
        <v>1981</v>
      </c>
      <c r="F301" s="9">
        <v>2005</v>
      </c>
      <c r="G301" s="10" t="s">
        <v>669</v>
      </c>
      <c r="H301" s="10">
        <v>2012</v>
      </c>
      <c r="I301" s="186" t="s">
        <v>1986</v>
      </c>
      <c r="J301" s="353" t="str">
        <f t="shared" si="8"/>
        <v/>
      </c>
    </row>
    <row r="302" spans="2:10" ht="12.75" customHeight="1" x14ac:dyDescent="0.2">
      <c r="B302" s="474"/>
      <c r="C302" s="553"/>
      <c r="D302" s="118" t="s">
        <v>87</v>
      </c>
      <c r="E302" s="38" t="s">
        <v>1982</v>
      </c>
      <c r="F302" s="9">
        <v>2005</v>
      </c>
      <c r="G302" s="10" t="s">
        <v>669</v>
      </c>
      <c r="H302" s="10">
        <v>2012</v>
      </c>
      <c r="I302" s="186" t="s">
        <v>1986</v>
      </c>
      <c r="J302" s="353" t="str">
        <f t="shared" si="8"/>
        <v/>
      </c>
    </row>
    <row r="303" spans="2:10" ht="12.75" customHeight="1" x14ac:dyDescent="0.2">
      <c r="B303" s="474"/>
      <c r="C303" s="553"/>
      <c r="D303" s="117" t="s">
        <v>832</v>
      </c>
      <c r="E303" s="10" t="s">
        <v>833</v>
      </c>
      <c r="F303" s="9">
        <v>2005</v>
      </c>
      <c r="G303" s="10" t="s">
        <v>669</v>
      </c>
      <c r="H303" s="10">
        <v>2012</v>
      </c>
      <c r="I303" s="147" t="s">
        <v>1986</v>
      </c>
      <c r="J303" s="352" t="str">
        <f>IF(B303&gt;=1,SUM(B303*I303),"")</f>
        <v/>
      </c>
    </row>
    <row r="304" spans="2:10" ht="12.75" customHeight="1" x14ac:dyDescent="0.2">
      <c r="B304" s="474"/>
      <c r="C304" s="553"/>
      <c r="D304" s="118" t="s">
        <v>93</v>
      </c>
      <c r="E304" s="38" t="s">
        <v>834</v>
      </c>
      <c r="F304" s="9">
        <v>2005</v>
      </c>
      <c r="G304" s="10" t="s">
        <v>669</v>
      </c>
      <c r="H304" s="10">
        <v>2012</v>
      </c>
      <c r="I304" s="186" t="s">
        <v>95</v>
      </c>
      <c r="J304" s="353" t="str">
        <f>IF(B304&gt;=1,SUM(B304*I304),"")</f>
        <v/>
      </c>
    </row>
    <row r="305" spans="2:10" ht="12.75" customHeight="1" x14ac:dyDescent="0.2">
      <c r="B305" s="474"/>
      <c r="C305" s="553"/>
      <c r="D305" s="118" t="s">
        <v>12</v>
      </c>
      <c r="E305" s="38" t="s">
        <v>101</v>
      </c>
      <c r="F305" s="9">
        <v>2005</v>
      </c>
      <c r="G305" s="10" t="s">
        <v>669</v>
      </c>
      <c r="H305" s="10">
        <v>2012</v>
      </c>
      <c r="I305" s="186" t="s">
        <v>13</v>
      </c>
      <c r="J305" s="353" t="str">
        <f>IF(B305&gt;=1,SUM(B305*I305),"")</f>
        <v/>
      </c>
    </row>
    <row r="306" spans="2:10" ht="12.75" customHeight="1" x14ac:dyDescent="0.2">
      <c r="B306" s="474"/>
      <c r="C306" s="553"/>
      <c r="D306" s="118" t="s">
        <v>14</v>
      </c>
      <c r="E306" s="38" t="s">
        <v>15</v>
      </c>
      <c r="F306" s="9">
        <v>2005</v>
      </c>
      <c r="G306" s="10" t="s">
        <v>669</v>
      </c>
      <c r="H306" s="10">
        <v>2012</v>
      </c>
      <c r="I306" s="186" t="s">
        <v>98</v>
      </c>
      <c r="J306" s="353" t="str">
        <f>IF(B306&gt;=1,SUM(B306*I306),"")</f>
        <v/>
      </c>
    </row>
    <row r="307" spans="2:10" ht="12.75" customHeight="1" x14ac:dyDescent="0.2">
      <c r="B307" s="474"/>
      <c r="C307" s="553"/>
      <c r="D307" s="117" t="s">
        <v>1164</v>
      </c>
      <c r="E307" s="10" t="s">
        <v>16</v>
      </c>
      <c r="F307" s="9">
        <v>2005</v>
      </c>
      <c r="G307" s="10" t="s">
        <v>669</v>
      </c>
      <c r="H307" s="10">
        <v>2012</v>
      </c>
      <c r="I307" s="147" t="s">
        <v>104</v>
      </c>
      <c r="J307" s="352" t="str">
        <f t="shared" ref="J307:J312" si="9">IF(B307&gt;=1,SUM(B307*I307),"")</f>
        <v/>
      </c>
    </row>
    <row r="308" spans="2:10" ht="12.75" customHeight="1" x14ac:dyDescent="0.2">
      <c r="B308" s="474"/>
      <c r="C308" s="553"/>
      <c r="D308" s="118" t="s">
        <v>1476</v>
      </c>
      <c r="E308" s="38" t="s">
        <v>17</v>
      </c>
      <c r="F308" s="9">
        <v>2005</v>
      </c>
      <c r="G308" s="10" t="s">
        <v>669</v>
      </c>
      <c r="H308" s="10">
        <v>2012</v>
      </c>
      <c r="I308" s="186" t="s">
        <v>1478</v>
      </c>
      <c r="J308" s="353" t="str">
        <f t="shared" si="9"/>
        <v/>
      </c>
    </row>
    <row r="309" spans="2:10" ht="12.75" customHeight="1" x14ac:dyDescent="0.2">
      <c r="B309" s="474"/>
      <c r="C309" s="553"/>
      <c r="D309" s="118" t="s">
        <v>2062</v>
      </c>
      <c r="E309" s="38" t="s">
        <v>2063</v>
      </c>
      <c r="F309" s="9">
        <v>2005</v>
      </c>
      <c r="G309" s="10" t="s">
        <v>669</v>
      </c>
      <c r="H309" s="10">
        <v>2012</v>
      </c>
      <c r="I309" s="186" t="s">
        <v>1486</v>
      </c>
      <c r="J309" s="353" t="str">
        <f t="shared" si="9"/>
        <v/>
      </c>
    </row>
    <row r="310" spans="2:10" ht="12.75" customHeight="1" x14ac:dyDescent="0.2">
      <c r="B310" s="474"/>
      <c r="C310" s="553"/>
      <c r="D310" s="118" t="s">
        <v>2064</v>
      </c>
      <c r="E310" s="38" t="s">
        <v>2065</v>
      </c>
      <c r="F310" s="9">
        <v>2005</v>
      </c>
      <c r="G310" s="10" t="s">
        <v>669</v>
      </c>
      <c r="H310" s="10">
        <v>2012</v>
      </c>
      <c r="I310" s="186" t="s">
        <v>1481</v>
      </c>
      <c r="J310" s="353" t="str">
        <f t="shared" si="9"/>
        <v/>
      </c>
    </row>
    <row r="311" spans="2:10" ht="13.5" customHeight="1" x14ac:dyDescent="0.2">
      <c r="B311" s="474"/>
      <c r="C311" s="553"/>
      <c r="D311" s="104" t="s">
        <v>2164</v>
      </c>
      <c r="E311" s="10" t="s">
        <v>2165</v>
      </c>
      <c r="F311" s="9">
        <v>2005</v>
      </c>
      <c r="G311" s="10" t="s">
        <v>669</v>
      </c>
      <c r="H311" s="10">
        <v>2012</v>
      </c>
      <c r="I311" s="147" t="s">
        <v>1481</v>
      </c>
      <c r="J311" s="353" t="str">
        <f t="shared" si="9"/>
        <v/>
      </c>
    </row>
    <row r="312" spans="2:10" ht="12.6" customHeight="1" x14ac:dyDescent="0.2">
      <c r="B312" s="474"/>
      <c r="C312" s="553"/>
      <c r="D312" s="99" t="s">
        <v>1482</v>
      </c>
      <c r="E312" s="38" t="s">
        <v>733</v>
      </c>
      <c r="F312" s="9">
        <v>2005</v>
      </c>
      <c r="G312" s="10" t="s">
        <v>669</v>
      </c>
      <c r="H312" s="10">
        <v>2012</v>
      </c>
      <c r="I312" s="147" t="s">
        <v>1481</v>
      </c>
      <c r="J312" s="353" t="str">
        <f t="shared" si="9"/>
        <v/>
      </c>
    </row>
    <row r="313" spans="2:10" ht="12.75" customHeight="1" x14ac:dyDescent="0.2">
      <c r="B313" s="225"/>
      <c r="C313" s="225"/>
      <c r="E313"/>
      <c r="I313"/>
      <c r="J313" s="505"/>
    </row>
    <row r="314" spans="2:10" ht="12.75" customHeight="1" x14ac:dyDescent="0.2">
      <c r="B314" s="225"/>
      <c r="C314" s="225"/>
      <c r="E314"/>
      <c r="I314"/>
      <c r="J314" s="505"/>
    </row>
    <row r="315" spans="2:10" ht="20.25" customHeight="1" x14ac:dyDescent="0.2">
      <c r="B315" s="40"/>
      <c r="C315" s="40"/>
      <c r="D315" s="126"/>
      <c r="E315" s="164"/>
      <c r="F315" s="108"/>
      <c r="G315" s="108"/>
      <c r="H315" s="976" t="s">
        <v>2158</v>
      </c>
      <c r="I315" s="976"/>
      <c r="J315" s="234">
        <f>SUM(J275:J300)</f>
        <v>0</v>
      </c>
    </row>
    <row r="316" spans="2:10" ht="21" customHeight="1" x14ac:dyDescent="0.2">
      <c r="B316" s="40"/>
      <c r="C316" s="40"/>
      <c r="D316" s="41"/>
      <c r="E316" s="42"/>
      <c r="F316" s="7"/>
      <c r="G316" s="978" t="s">
        <v>355</v>
      </c>
      <c r="H316" s="978"/>
      <c r="I316" s="978"/>
      <c r="J316" s="478">
        <f>SUM(J315*0.1975)</f>
        <v>0</v>
      </c>
    </row>
    <row r="317" spans="2:10" ht="20.25" customHeight="1" x14ac:dyDescent="0.2">
      <c r="B317" s="40"/>
      <c r="C317" s="40"/>
      <c r="D317" s="41"/>
      <c r="E317" s="42"/>
      <c r="F317" s="7"/>
      <c r="G317" s="42"/>
      <c r="H317" s="979" t="s">
        <v>2320</v>
      </c>
      <c r="I317" s="979"/>
      <c r="J317" s="235">
        <f>SUM(J315+J316)</f>
        <v>0</v>
      </c>
    </row>
    <row r="318" spans="2:10" ht="20.25" customHeight="1" x14ac:dyDescent="0.2">
      <c r="B318" s="40"/>
      <c r="C318" s="40"/>
      <c r="D318" s="41"/>
      <c r="E318" s="42"/>
      <c r="F318" s="7"/>
      <c r="G318" s="42"/>
      <c r="H318" s="7"/>
      <c r="I318" s="7"/>
      <c r="J318" s="500"/>
    </row>
    <row r="319" spans="2:10" s="47" customFormat="1" ht="18" customHeight="1" x14ac:dyDescent="0.2">
      <c r="B319" s="240"/>
      <c r="C319" s="564"/>
      <c r="D319" s="107" t="s">
        <v>1875</v>
      </c>
      <c r="E319" s="213"/>
      <c r="F319" s="210"/>
      <c r="G319" s="213"/>
      <c r="H319" s="210"/>
      <c r="I319" s="177"/>
      <c r="J319" s="504"/>
    </row>
    <row r="320" spans="2:10" s="47" customFormat="1" x14ac:dyDescent="0.2">
      <c r="B320" s="556" t="s">
        <v>2531</v>
      </c>
      <c r="C320" s="542"/>
      <c r="D320" s="557"/>
      <c r="E320" s="213"/>
      <c r="F320" s="210"/>
      <c r="G320" s="213"/>
      <c r="H320" s="210"/>
      <c r="I320" s="177"/>
      <c r="J320" s="504"/>
    </row>
    <row r="321" spans="2:10" s="47" customFormat="1" x14ac:dyDescent="0.2">
      <c r="B321" s="240"/>
      <c r="C321" s="564"/>
      <c r="D321" s="160" t="s">
        <v>2532</v>
      </c>
      <c r="E321" s="213"/>
      <c r="F321" s="210"/>
      <c r="G321" s="213"/>
      <c r="H321" s="210"/>
      <c r="I321" s="177"/>
      <c r="J321" s="504"/>
    </row>
    <row r="322" spans="2:10" x14ac:dyDescent="0.2">
      <c r="B322" s="474"/>
      <c r="C322" s="553"/>
      <c r="D322" s="56" t="s">
        <v>1036</v>
      </c>
      <c r="E322" s="57" t="s">
        <v>2533</v>
      </c>
      <c r="F322" s="55">
        <v>2015</v>
      </c>
      <c r="G322" s="57" t="s">
        <v>669</v>
      </c>
      <c r="H322" s="55">
        <v>2022</v>
      </c>
      <c r="I322" s="147">
        <v>106.24</v>
      </c>
      <c r="J322" s="352" t="str">
        <f t="shared" ref="J322:J327" si="10">IF(B322&gt;=1,SUM(B322*I322),"")</f>
        <v/>
      </c>
    </row>
    <row r="323" spans="2:10" ht="12.6" customHeight="1" x14ac:dyDescent="0.2">
      <c r="B323" s="474"/>
      <c r="C323" s="553"/>
      <c r="D323" s="99" t="s">
        <v>538</v>
      </c>
      <c r="E323" s="10" t="s">
        <v>2534</v>
      </c>
      <c r="F323" s="55">
        <v>2015</v>
      </c>
      <c r="G323" s="57" t="s">
        <v>669</v>
      </c>
      <c r="H323" s="55">
        <v>2022</v>
      </c>
      <c r="I323" s="186">
        <v>84</v>
      </c>
      <c r="J323" s="353" t="str">
        <f t="shared" si="10"/>
        <v/>
      </c>
    </row>
    <row r="324" spans="2:10" x14ac:dyDescent="0.2">
      <c r="B324" s="236"/>
      <c r="C324" s="566"/>
      <c r="D324" s="35" t="s">
        <v>2535</v>
      </c>
      <c r="E324" s="38" t="s">
        <v>2537</v>
      </c>
      <c r="F324" s="55">
        <v>2015</v>
      </c>
      <c r="G324" s="57" t="s">
        <v>669</v>
      </c>
      <c r="H324" s="55">
        <v>2022</v>
      </c>
      <c r="I324" s="186">
        <v>200</v>
      </c>
      <c r="J324" s="353" t="str">
        <f t="shared" si="10"/>
        <v/>
      </c>
    </row>
    <row r="325" spans="2:10" x14ac:dyDescent="0.2">
      <c r="B325" s="474"/>
      <c r="C325" s="553"/>
      <c r="D325" s="48" t="s">
        <v>2536</v>
      </c>
      <c r="E325" s="10" t="s">
        <v>2538</v>
      </c>
      <c r="F325" s="55">
        <v>2015</v>
      </c>
      <c r="G325" s="57" t="s">
        <v>669</v>
      </c>
      <c r="H325" s="55">
        <v>2022</v>
      </c>
      <c r="I325" s="147">
        <v>100</v>
      </c>
      <c r="J325" s="352" t="str">
        <f t="shared" si="10"/>
        <v/>
      </c>
    </row>
    <row r="326" spans="2:10" x14ac:dyDescent="0.2">
      <c r="B326" s="474"/>
      <c r="C326" s="553"/>
      <c r="D326" s="48" t="s">
        <v>2539</v>
      </c>
      <c r="E326" s="10" t="s">
        <v>2540</v>
      </c>
      <c r="F326" s="55">
        <v>2015</v>
      </c>
      <c r="G326" s="57" t="s">
        <v>669</v>
      </c>
      <c r="H326" s="55">
        <v>2022</v>
      </c>
      <c r="I326" s="147">
        <v>50</v>
      </c>
      <c r="J326" s="353" t="str">
        <f t="shared" si="10"/>
        <v/>
      </c>
    </row>
    <row r="327" spans="2:10" x14ac:dyDescent="0.2">
      <c r="B327" s="474"/>
      <c r="C327" s="553"/>
      <c r="D327" s="35" t="s">
        <v>2541</v>
      </c>
      <c r="E327" s="38" t="s">
        <v>2542</v>
      </c>
      <c r="F327" s="55">
        <v>2015</v>
      </c>
      <c r="G327" s="57" t="s">
        <v>669</v>
      </c>
      <c r="H327" s="55">
        <v>2022</v>
      </c>
      <c r="I327" s="186">
        <v>8</v>
      </c>
      <c r="J327" s="353" t="str">
        <f t="shared" si="10"/>
        <v/>
      </c>
    </row>
    <row r="328" spans="2:10" x14ac:dyDescent="0.2">
      <c r="B328" s="474"/>
      <c r="C328" s="553"/>
      <c r="D328" s="52"/>
      <c r="E328" s="38"/>
      <c r="F328" s="9"/>
      <c r="G328" s="10"/>
      <c r="H328" s="10"/>
      <c r="I328" s="186"/>
      <c r="J328" s="353"/>
    </row>
    <row r="329" spans="2:10" x14ac:dyDescent="0.2">
      <c r="B329" s="474"/>
      <c r="C329" s="553"/>
      <c r="D329" s="52"/>
      <c r="E329" s="38"/>
      <c r="F329" s="9"/>
      <c r="G329" s="10"/>
      <c r="H329" s="10"/>
      <c r="I329" s="186"/>
      <c r="J329" s="353"/>
    </row>
    <row r="330" spans="2:10" x14ac:dyDescent="0.2">
      <c r="B330" s="474"/>
      <c r="C330" s="553"/>
      <c r="D330" s="52"/>
      <c r="E330" s="38"/>
      <c r="F330" s="9"/>
      <c r="G330" s="10"/>
      <c r="H330" s="10"/>
      <c r="I330" s="186"/>
      <c r="J330" s="353"/>
    </row>
    <row r="331" spans="2:10" x14ac:dyDescent="0.2">
      <c r="B331" s="474"/>
      <c r="C331" s="553"/>
      <c r="D331" s="52"/>
      <c r="E331" s="38"/>
      <c r="F331" s="9"/>
      <c r="G331" s="10"/>
      <c r="H331" s="10"/>
      <c r="I331" s="186"/>
      <c r="J331" s="353"/>
    </row>
    <row r="332" spans="2:10" x14ac:dyDescent="0.2">
      <c r="B332" s="474"/>
      <c r="C332" s="553"/>
      <c r="D332" s="52"/>
      <c r="E332" s="38"/>
      <c r="F332" s="9"/>
      <c r="G332" s="10"/>
      <c r="H332" s="10"/>
      <c r="I332" s="186"/>
      <c r="J332" s="353"/>
    </row>
    <row r="333" spans="2:10" x14ac:dyDescent="0.2">
      <c r="B333" s="474"/>
      <c r="C333" s="553"/>
      <c r="D333" s="56"/>
      <c r="E333" s="10"/>
      <c r="F333" s="9"/>
      <c r="G333" s="10"/>
      <c r="H333" s="10"/>
      <c r="I333" s="147"/>
      <c r="J333" s="353"/>
    </row>
    <row r="334" spans="2:10" x14ac:dyDescent="0.2">
      <c r="B334" s="474"/>
      <c r="C334" s="553"/>
      <c r="D334" s="52"/>
      <c r="E334" s="38"/>
      <c r="F334" s="9"/>
      <c r="G334" s="10"/>
      <c r="H334" s="10"/>
      <c r="I334" s="186"/>
      <c r="J334" s="353"/>
    </row>
    <row r="335" spans="2:10" x14ac:dyDescent="0.2">
      <c r="B335" s="323"/>
      <c r="C335" s="568"/>
      <c r="D335" s="599"/>
      <c r="E335" s="38"/>
      <c r="F335" s="9"/>
      <c r="G335" s="10"/>
      <c r="H335" s="10"/>
      <c r="I335" s="186"/>
      <c r="J335" s="353"/>
    </row>
    <row r="336" spans="2:10" s="47" customFormat="1" ht="16.5" customHeight="1" x14ac:dyDescent="0.2">
      <c r="B336" s="280"/>
      <c r="C336" s="645"/>
      <c r="D336" s="640" t="s">
        <v>3312</v>
      </c>
      <c r="E336" s="265"/>
      <c r="F336" s="210"/>
      <c r="G336" s="213"/>
      <c r="H336" s="210"/>
      <c r="I336" s="189"/>
      <c r="J336" s="510"/>
    </row>
    <row r="337" spans="2:10" s="47" customFormat="1" x14ac:dyDescent="0.2">
      <c r="B337" s="556"/>
      <c r="C337" s="604"/>
      <c r="D337" s="557"/>
      <c r="E337" s="213"/>
      <c r="F337" s="210"/>
      <c r="G337" s="213"/>
      <c r="H337" s="210"/>
      <c r="I337" s="177"/>
      <c r="J337" s="504"/>
    </row>
    <row r="338" spans="2:10" s="47" customFormat="1" x14ac:dyDescent="0.2">
      <c r="B338" s="217"/>
      <c r="C338" s="632" t="s">
        <v>2701</v>
      </c>
      <c r="D338" s="699"/>
      <c r="E338" s="213"/>
      <c r="F338" s="210"/>
      <c r="G338" s="213"/>
      <c r="H338" s="210"/>
      <c r="I338" s="177"/>
      <c r="J338" s="504"/>
    </row>
    <row r="339" spans="2:10" x14ac:dyDescent="0.2">
      <c r="B339" s="474"/>
      <c r="C339" s="553"/>
      <c r="D339" s="48" t="s">
        <v>2692</v>
      </c>
      <c r="E339" s="435" t="s">
        <v>2603</v>
      </c>
      <c r="F339" s="9">
        <v>2014</v>
      </c>
      <c r="G339" s="10" t="s">
        <v>669</v>
      </c>
      <c r="H339" s="10" t="s">
        <v>2700</v>
      </c>
      <c r="I339" s="147">
        <v>124.09</v>
      </c>
      <c r="J339" s="352" t="str">
        <f>IF(B339&gt;=1,SUM(B339*I339),"")</f>
        <v/>
      </c>
    </row>
    <row r="340" spans="2:10" ht="12.75" customHeight="1" x14ac:dyDescent="0.2">
      <c r="B340" s="474"/>
      <c r="C340" s="553"/>
      <c r="D340" s="118" t="s">
        <v>2702</v>
      </c>
      <c r="E340" s="38" t="s">
        <v>2703</v>
      </c>
      <c r="F340" s="9">
        <v>2014</v>
      </c>
      <c r="G340" s="10" t="s">
        <v>669</v>
      </c>
      <c r="H340" s="10" t="s">
        <v>2700</v>
      </c>
      <c r="I340" s="186"/>
      <c r="J340" s="353" t="str">
        <f>IF(B340&gt;=1,SUM(B340*I340),"")</f>
        <v/>
      </c>
    </row>
    <row r="341" spans="2:10" ht="12.75" customHeight="1" x14ac:dyDescent="0.2">
      <c r="B341" s="474"/>
      <c r="C341" s="553"/>
      <c r="D341" s="118" t="s">
        <v>2704</v>
      </c>
      <c r="E341" s="38" t="s">
        <v>2705</v>
      </c>
      <c r="F341" s="9">
        <v>2014</v>
      </c>
      <c r="G341" s="10" t="s">
        <v>669</v>
      </c>
      <c r="H341" s="10" t="s">
        <v>2700</v>
      </c>
      <c r="I341" s="186"/>
      <c r="J341" s="353" t="str">
        <f>IF(B341&gt;=1,SUM(B341*I341),"")</f>
        <v/>
      </c>
    </row>
    <row r="342" spans="2:10" ht="12.75" customHeight="1" x14ac:dyDescent="0.2">
      <c r="B342" s="474"/>
      <c r="C342" s="553"/>
      <c r="D342" s="118"/>
      <c r="E342" s="38"/>
      <c r="F342" s="9"/>
      <c r="G342" s="10"/>
      <c r="H342" s="10"/>
      <c r="I342" s="186"/>
      <c r="J342" s="353" t="str">
        <f>IF(B342&gt;=1,SUM(B342*I342),"")</f>
        <v/>
      </c>
    </row>
    <row r="343" spans="2:10" ht="12.75" customHeight="1" x14ac:dyDescent="0.2">
      <c r="B343" s="474"/>
      <c r="C343" s="553"/>
      <c r="D343" s="118"/>
      <c r="E343" s="38"/>
      <c r="F343" s="9"/>
      <c r="G343" s="10"/>
      <c r="H343" s="10"/>
      <c r="I343" s="186"/>
      <c r="J343" s="353" t="str">
        <f>IF(B343&gt;=1,SUM(B343*I343),"")</f>
        <v/>
      </c>
    </row>
    <row r="344" spans="2:10" ht="12.75" customHeight="1" x14ac:dyDescent="0.2">
      <c r="B344" s="13"/>
      <c r="C344" s="13"/>
      <c r="D344" s="282"/>
      <c r="E344" s="15"/>
      <c r="F344" s="16"/>
      <c r="G344" s="15"/>
      <c r="H344" s="15"/>
      <c r="I344" s="256"/>
      <c r="J344"/>
    </row>
    <row r="345" spans="2:10" ht="12.75" customHeight="1" x14ac:dyDescent="0.2">
      <c r="B345" s="13"/>
      <c r="C345" s="13"/>
      <c r="D345" s="282"/>
      <c r="E345" s="15"/>
      <c r="F345" s="16"/>
      <c r="G345" s="15"/>
      <c r="H345" s="15"/>
      <c r="I345" s="256"/>
      <c r="J345"/>
    </row>
    <row r="346" spans="2:10" x14ac:dyDescent="0.2">
      <c r="B346" s="225"/>
      <c r="C346" s="225"/>
      <c r="I346"/>
      <c r="J346" s="505"/>
    </row>
    <row r="347" spans="2:10" x14ac:dyDescent="0.2">
      <c r="B347" s="225"/>
      <c r="C347" s="225"/>
      <c r="I347"/>
      <c r="J347" s="505"/>
    </row>
    <row r="348" spans="2:10" ht="20.25" customHeight="1" x14ac:dyDescent="0.2">
      <c r="B348" s="40"/>
      <c r="C348" s="40"/>
      <c r="D348" s="126"/>
      <c r="E348" s="164"/>
      <c r="F348" s="108"/>
      <c r="G348" s="108"/>
      <c r="H348" s="976" t="s">
        <v>2158</v>
      </c>
      <c r="I348" s="976"/>
      <c r="J348" s="234">
        <f>SUM(J333:J345)</f>
        <v>0</v>
      </c>
    </row>
    <row r="349" spans="2:10" ht="21" customHeight="1" x14ac:dyDescent="0.2">
      <c r="B349" s="40"/>
      <c r="C349" s="40"/>
      <c r="D349" s="41"/>
      <c r="E349" s="42"/>
      <c r="F349" s="7"/>
      <c r="G349" s="978" t="s">
        <v>355</v>
      </c>
      <c r="H349" s="978"/>
      <c r="I349" s="978"/>
      <c r="J349" s="478">
        <f>SUM(J348*0.1975)</f>
        <v>0</v>
      </c>
    </row>
    <row r="350" spans="2:10" ht="20.25" customHeight="1" x14ac:dyDescent="0.2">
      <c r="B350" s="40"/>
      <c r="C350" s="40"/>
      <c r="D350" s="41"/>
      <c r="E350" s="42"/>
      <c r="F350" s="7"/>
      <c r="G350" s="42"/>
      <c r="H350" s="979" t="s">
        <v>2320</v>
      </c>
      <c r="I350" s="979"/>
      <c r="J350" s="235">
        <f>SUM(J348+J349)</f>
        <v>0</v>
      </c>
    </row>
    <row r="351" spans="2:10" s="47" customFormat="1" ht="16.5" customHeight="1" x14ac:dyDescent="0.2">
      <c r="B351" s="13"/>
      <c r="C351" s="584"/>
      <c r="D351" s="91" t="s">
        <v>1672</v>
      </c>
      <c r="E351" s="23"/>
      <c r="F351" s="24"/>
      <c r="G351" s="23"/>
      <c r="H351" s="24"/>
      <c r="I351" s="177"/>
      <c r="J351" s="500"/>
    </row>
    <row r="352" spans="2:10" x14ac:dyDescent="0.2">
      <c r="B352" s="13"/>
      <c r="C352" s="586"/>
      <c r="D352" s="91" t="s">
        <v>1673</v>
      </c>
      <c r="E352" s="23"/>
      <c r="F352" s="24"/>
      <c r="G352" s="23"/>
      <c r="H352" s="24"/>
      <c r="I352" s="177"/>
      <c r="J352" s="500"/>
    </row>
    <row r="353" spans="2:25" x14ac:dyDescent="0.2">
      <c r="B353" s="13"/>
      <c r="C353" s="586"/>
      <c r="D353" s="91" t="s">
        <v>797</v>
      </c>
      <c r="E353" s="23"/>
      <c r="F353" s="24"/>
      <c r="G353" s="23"/>
      <c r="H353" s="24"/>
      <c r="I353" s="177"/>
      <c r="J353" s="500"/>
    </row>
    <row r="354" spans="2:25" x14ac:dyDescent="0.2">
      <c r="B354" s="13"/>
      <c r="C354" s="586"/>
      <c r="D354" s="91" t="s">
        <v>798</v>
      </c>
      <c r="E354" s="23"/>
      <c r="F354" s="24"/>
      <c r="G354" s="23"/>
      <c r="H354" s="24"/>
      <c r="I354" s="177"/>
      <c r="J354" s="500"/>
    </row>
    <row r="355" spans="2:25" s="47" customFormat="1" x14ac:dyDescent="0.2">
      <c r="B355" s="22"/>
      <c r="C355" s="586"/>
      <c r="D355" s="253" t="s">
        <v>799</v>
      </c>
      <c r="E355" s="23"/>
      <c r="F355" s="24"/>
      <c r="G355" s="23"/>
      <c r="H355" s="24"/>
      <c r="I355" s="177"/>
      <c r="J355" s="479"/>
    </row>
    <row r="356" spans="2:25" ht="14.25" customHeight="1" x14ac:dyDescent="0.2">
      <c r="B356" s="14" t="s">
        <v>682</v>
      </c>
      <c r="C356" s="604"/>
      <c r="D356" s="538"/>
      <c r="E356" s="23"/>
      <c r="F356" s="24"/>
      <c r="G356" s="23"/>
      <c r="H356" s="24"/>
      <c r="I356" s="177"/>
      <c r="J356" s="500"/>
    </row>
    <row r="357" spans="2:25" s="47" customFormat="1" x14ac:dyDescent="0.2">
      <c r="B357" s="40"/>
      <c r="C357" s="547"/>
      <c r="D357" s="102" t="s">
        <v>800</v>
      </c>
      <c r="E357" s="23"/>
      <c r="F357" s="24"/>
      <c r="G357" s="23"/>
      <c r="H357" s="24"/>
      <c r="I357" s="177"/>
      <c r="J357" s="480"/>
    </row>
    <row r="358" spans="2:25" ht="12.75" customHeight="1" x14ac:dyDescent="0.2">
      <c r="B358" s="474"/>
      <c r="C358" s="553" t="s">
        <v>2028</v>
      </c>
      <c r="D358" s="117" t="s">
        <v>11</v>
      </c>
      <c r="E358" s="10" t="s">
        <v>1942</v>
      </c>
      <c r="F358" s="9">
        <v>2006</v>
      </c>
      <c r="G358" s="10" t="s">
        <v>669</v>
      </c>
      <c r="H358" s="10">
        <v>2012</v>
      </c>
      <c r="I358" s="147">
        <v>67.47</v>
      </c>
      <c r="J358" s="352" t="str">
        <f t="shared" ref="J358:J376" si="11">IF(B358&gt;=1,SUM(B358*I358),"")</f>
        <v/>
      </c>
    </row>
    <row r="359" spans="2:25" ht="12.75" customHeight="1" x14ac:dyDescent="0.2">
      <c r="B359" s="474"/>
      <c r="C359" s="553"/>
      <c r="D359" s="118" t="s">
        <v>2010</v>
      </c>
      <c r="E359" s="38" t="s">
        <v>1458</v>
      </c>
      <c r="F359" s="9">
        <v>2005</v>
      </c>
      <c r="G359" s="10" t="s">
        <v>669</v>
      </c>
      <c r="H359" s="10">
        <v>2012</v>
      </c>
      <c r="I359" s="186">
        <v>94.97</v>
      </c>
      <c r="J359" s="353" t="str">
        <f t="shared" si="11"/>
        <v/>
      </c>
    </row>
    <row r="360" spans="2:25" ht="12.75" customHeight="1" x14ac:dyDescent="0.2">
      <c r="B360" s="474"/>
      <c r="C360" s="553"/>
      <c r="D360" s="118" t="s">
        <v>1459</v>
      </c>
      <c r="E360" s="38" t="s">
        <v>1460</v>
      </c>
      <c r="F360" s="9">
        <v>2005</v>
      </c>
      <c r="G360" s="10" t="s">
        <v>669</v>
      </c>
      <c r="H360" s="10">
        <v>2012</v>
      </c>
      <c r="I360" s="186">
        <v>299.97000000000003</v>
      </c>
      <c r="J360" s="353" t="str">
        <f t="shared" si="11"/>
        <v/>
      </c>
    </row>
    <row r="361" spans="2:25" ht="12.75" customHeight="1" x14ac:dyDescent="0.2">
      <c r="B361" s="474"/>
      <c r="C361" s="553"/>
      <c r="D361" s="117" t="s">
        <v>1658</v>
      </c>
      <c r="E361" s="10" t="s">
        <v>1461</v>
      </c>
      <c r="F361" s="9">
        <v>2005</v>
      </c>
      <c r="G361" s="10" t="s">
        <v>669</v>
      </c>
      <c r="H361" s="10">
        <v>2012</v>
      </c>
      <c r="I361" s="147">
        <v>417.47</v>
      </c>
      <c r="J361" s="352" t="str">
        <f t="shared" si="11"/>
        <v/>
      </c>
      <c r="K361" s="1055"/>
      <c r="L361" s="1055"/>
      <c r="M361" s="1055"/>
      <c r="N361" s="1055"/>
      <c r="O361" s="1055"/>
      <c r="P361" s="1055"/>
      <c r="Q361" s="1055"/>
      <c r="R361" s="1055"/>
      <c r="S361" s="47"/>
      <c r="T361" s="47"/>
      <c r="U361" s="47"/>
      <c r="V361" s="47"/>
      <c r="W361" s="47"/>
      <c r="X361" s="47"/>
      <c r="Y361" s="47"/>
    </row>
    <row r="362" spans="2:25" ht="12.75" customHeight="1" x14ac:dyDescent="0.2">
      <c r="B362" s="474"/>
      <c r="C362" s="553"/>
      <c r="D362" s="118" t="s">
        <v>1462</v>
      </c>
      <c r="E362" s="38" t="s">
        <v>1463</v>
      </c>
      <c r="F362" s="9">
        <v>2005</v>
      </c>
      <c r="G362" s="10" t="s">
        <v>669</v>
      </c>
      <c r="H362" s="10">
        <v>2012</v>
      </c>
      <c r="I362" s="186">
        <v>28.97</v>
      </c>
      <c r="J362" s="353" t="str">
        <f t="shared" si="11"/>
        <v/>
      </c>
      <c r="K362" s="1055"/>
      <c r="L362" s="1055"/>
      <c r="M362" s="1055"/>
      <c r="N362" s="1055"/>
      <c r="O362" s="1055"/>
      <c r="P362" s="1055"/>
      <c r="Q362" s="1055"/>
      <c r="R362" s="1055"/>
    </row>
    <row r="363" spans="2:25" ht="12.75" customHeight="1" x14ac:dyDescent="0.2">
      <c r="B363" s="474"/>
      <c r="C363" s="553"/>
      <c r="D363" s="118" t="s">
        <v>1464</v>
      </c>
      <c r="E363" s="38" t="s">
        <v>1465</v>
      </c>
      <c r="F363" s="9">
        <v>2005</v>
      </c>
      <c r="G363" s="10" t="s">
        <v>669</v>
      </c>
      <c r="H363" s="10">
        <v>2012</v>
      </c>
      <c r="I363" s="186">
        <v>8.9700000000000006</v>
      </c>
      <c r="J363" s="353" t="str">
        <f t="shared" si="11"/>
        <v/>
      </c>
      <c r="K363" s="1055"/>
      <c r="L363" s="1055"/>
      <c r="M363" s="1055"/>
      <c r="N363" s="1055"/>
      <c r="O363" s="1055"/>
      <c r="P363" s="1055"/>
      <c r="Q363" s="1055"/>
      <c r="R363" s="1055"/>
    </row>
    <row r="364" spans="2:25" ht="12.75" customHeight="1" x14ac:dyDescent="0.2">
      <c r="B364" s="474"/>
      <c r="C364" s="553"/>
      <c r="D364" s="118" t="s">
        <v>479</v>
      </c>
      <c r="E364" s="38" t="s">
        <v>480</v>
      </c>
      <c r="F364" s="9">
        <v>2005</v>
      </c>
      <c r="G364" s="10" t="s">
        <v>669</v>
      </c>
      <c r="H364" s="10">
        <v>2012</v>
      </c>
      <c r="I364" s="186">
        <v>32.47</v>
      </c>
      <c r="J364" s="353" t="str">
        <f t="shared" si="11"/>
        <v/>
      </c>
      <c r="K364" s="1055"/>
      <c r="L364" s="1055"/>
      <c r="M364" s="1055"/>
      <c r="N364" s="1055"/>
      <c r="O364" s="1055"/>
      <c r="P364" s="1055"/>
      <c r="Q364" s="1055"/>
      <c r="R364" s="1055"/>
    </row>
    <row r="365" spans="2:25" ht="12.75" customHeight="1" x14ac:dyDescent="0.2">
      <c r="B365" s="474"/>
      <c r="C365" s="553" t="s">
        <v>2029</v>
      </c>
      <c r="D365" s="118" t="s">
        <v>481</v>
      </c>
      <c r="E365" s="38" t="s">
        <v>482</v>
      </c>
      <c r="F365" s="9">
        <v>2005</v>
      </c>
      <c r="G365" s="10" t="s">
        <v>669</v>
      </c>
      <c r="H365" s="10">
        <v>2012</v>
      </c>
      <c r="I365" s="186">
        <v>4.97</v>
      </c>
      <c r="J365" s="353" t="str">
        <f t="shared" si="11"/>
        <v/>
      </c>
    </row>
    <row r="366" spans="2:25" ht="13.5" customHeight="1" x14ac:dyDescent="0.2">
      <c r="B366" s="474"/>
      <c r="C366" s="553"/>
      <c r="D366" s="104" t="s">
        <v>1203</v>
      </c>
      <c r="E366" s="10" t="s">
        <v>1204</v>
      </c>
      <c r="F366" s="9">
        <v>2005</v>
      </c>
      <c r="G366" s="10" t="s">
        <v>669</v>
      </c>
      <c r="H366" s="10">
        <v>2012</v>
      </c>
      <c r="I366" s="147">
        <v>4.97</v>
      </c>
      <c r="J366" s="353" t="str">
        <f t="shared" si="11"/>
        <v/>
      </c>
    </row>
    <row r="367" spans="2:25" ht="12.6" customHeight="1" x14ac:dyDescent="0.2">
      <c r="B367" s="474"/>
      <c r="C367" s="553"/>
      <c r="D367" s="99" t="s">
        <v>374</v>
      </c>
      <c r="E367" s="38" t="s">
        <v>1205</v>
      </c>
      <c r="F367" s="9">
        <v>2005</v>
      </c>
      <c r="G367" s="10" t="s">
        <v>669</v>
      </c>
      <c r="H367" s="10">
        <v>2012</v>
      </c>
      <c r="I367" s="147">
        <v>5.97</v>
      </c>
      <c r="J367" s="353" t="str">
        <f t="shared" si="11"/>
        <v/>
      </c>
    </row>
    <row r="368" spans="2:25" s="47" customFormat="1" ht="13.5" customHeight="1" x14ac:dyDescent="0.2">
      <c r="B368" s="474"/>
      <c r="C368" s="553" t="s">
        <v>856</v>
      </c>
      <c r="D368" s="99" t="s">
        <v>1206</v>
      </c>
      <c r="E368" s="54" t="s">
        <v>1207</v>
      </c>
      <c r="F368" s="9">
        <v>2005</v>
      </c>
      <c r="G368" s="10" t="s">
        <v>669</v>
      </c>
      <c r="H368" s="10">
        <v>2012</v>
      </c>
      <c r="I368" s="186">
        <v>4.97</v>
      </c>
      <c r="J368" s="506" t="str">
        <f t="shared" si="11"/>
        <v/>
      </c>
    </row>
    <row r="369" spans="2:10" s="47" customFormat="1" x14ac:dyDescent="0.2">
      <c r="B369" s="474"/>
      <c r="C369" s="553"/>
      <c r="D369" s="74" t="s">
        <v>2224</v>
      </c>
      <c r="E369" s="54" t="s">
        <v>2225</v>
      </c>
      <c r="F369" s="9">
        <v>2005</v>
      </c>
      <c r="G369" s="10" t="s">
        <v>669</v>
      </c>
      <c r="H369" s="10">
        <v>2012</v>
      </c>
      <c r="I369" s="186">
        <v>5.97</v>
      </c>
      <c r="J369" s="506" t="str">
        <f t="shared" si="11"/>
        <v/>
      </c>
    </row>
    <row r="370" spans="2:10" s="47" customFormat="1" x14ac:dyDescent="0.2">
      <c r="B370" s="474"/>
      <c r="C370" s="553"/>
      <c r="D370" s="35" t="s">
        <v>375</v>
      </c>
      <c r="E370" s="54" t="s">
        <v>2226</v>
      </c>
      <c r="F370" s="9">
        <v>2005</v>
      </c>
      <c r="G370" s="10" t="s">
        <v>669</v>
      </c>
      <c r="H370" s="10">
        <v>2012</v>
      </c>
      <c r="I370" s="186">
        <v>4.97</v>
      </c>
      <c r="J370" s="506" t="str">
        <f t="shared" si="11"/>
        <v/>
      </c>
    </row>
    <row r="371" spans="2:10" x14ac:dyDescent="0.2">
      <c r="B371" s="474"/>
      <c r="C371" s="553"/>
      <c r="D371" s="52" t="s">
        <v>2227</v>
      </c>
      <c r="E371" s="38" t="s">
        <v>356</v>
      </c>
      <c r="F371" s="9">
        <v>2005</v>
      </c>
      <c r="G371" s="10" t="s">
        <v>669</v>
      </c>
      <c r="H371" s="10">
        <v>2012</v>
      </c>
      <c r="I371" s="186">
        <v>5.97</v>
      </c>
      <c r="J371" s="506" t="str">
        <f t="shared" si="11"/>
        <v/>
      </c>
    </row>
    <row r="372" spans="2:10" ht="12.75" customHeight="1" x14ac:dyDescent="0.2">
      <c r="B372" s="474"/>
      <c r="C372" s="553"/>
      <c r="D372" s="118" t="s">
        <v>1449</v>
      </c>
      <c r="E372" s="38" t="s">
        <v>1450</v>
      </c>
      <c r="F372" s="9">
        <v>2005</v>
      </c>
      <c r="G372" s="10" t="s">
        <v>669</v>
      </c>
      <c r="H372" s="10">
        <v>2012</v>
      </c>
      <c r="I372" s="186">
        <v>197.47</v>
      </c>
      <c r="J372" s="353" t="str">
        <f t="shared" si="11"/>
        <v/>
      </c>
    </row>
    <row r="373" spans="2:10" ht="12.75" customHeight="1" x14ac:dyDescent="0.2">
      <c r="B373" s="474"/>
      <c r="C373" s="553"/>
      <c r="D373" s="118" t="s">
        <v>1451</v>
      </c>
      <c r="E373" s="38" t="s">
        <v>1452</v>
      </c>
      <c r="F373" s="9">
        <v>2005</v>
      </c>
      <c r="G373" s="10" t="s">
        <v>669</v>
      </c>
      <c r="H373" s="10">
        <v>2012</v>
      </c>
      <c r="I373" s="186">
        <v>24.97</v>
      </c>
      <c r="J373" s="353" t="str">
        <f t="shared" si="11"/>
        <v/>
      </c>
    </row>
    <row r="374" spans="2:10" ht="12.75" customHeight="1" x14ac:dyDescent="0.2">
      <c r="B374" s="474"/>
      <c r="C374" s="553"/>
      <c r="D374" s="118" t="s">
        <v>1453</v>
      </c>
      <c r="E374" s="38" t="s">
        <v>1454</v>
      </c>
      <c r="F374" s="9">
        <v>2005</v>
      </c>
      <c r="G374" s="10" t="s">
        <v>669</v>
      </c>
      <c r="H374" s="10">
        <v>2012</v>
      </c>
      <c r="I374" s="186">
        <v>159.97</v>
      </c>
      <c r="J374" s="353" t="str">
        <f t="shared" si="11"/>
        <v/>
      </c>
    </row>
    <row r="375" spans="2:10" ht="12.75" customHeight="1" x14ac:dyDescent="0.2">
      <c r="B375" s="474"/>
      <c r="C375" s="553"/>
      <c r="D375" s="118" t="s">
        <v>1455</v>
      </c>
      <c r="E375" s="435" t="s">
        <v>1456</v>
      </c>
      <c r="F375" s="9">
        <v>2005</v>
      </c>
      <c r="G375" s="10" t="s">
        <v>669</v>
      </c>
      <c r="H375" s="10">
        <v>2012</v>
      </c>
      <c r="I375" s="186">
        <v>197.57</v>
      </c>
      <c r="J375" s="353" t="str">
        <f t="shared" si="11"/>
        <v/>
      </c>
    </row>
    <row r="376" spans="2:10" ht="12.75" customHeight="1" x14ac:dyDescent="0.2">
      <c r="B376" s="474"/>
      <c r="C376" s="553"/>
      <c r="D376" s="118" t="s">
        <v>1657</v>
      </c>
      <c r="E376" s="38" t="s">
        <v>819</v>
      </c>
      <c r="F376" s="9">
        <v>2005</v>
      </c>
      <c r="G376" s="10" t="s">
        <v>669</v>
      </c>
      <c r="H376" s="10">
        <v>2012</v>
      </c>
      <c r="I376" s="186">
        <v>129.97</v>
      </c>
      <c r="J376" s="353" t="str">
        <f t="shared" si="11"/>
        <v/>
      </c>
    </row>
    <row r="377" spans="2:10" ht="12.75" customHeight="1" x14ac:dyDescent="0.2">
      <c r="B377" s="474"/>
      <c r="C377" s="553"/>
      <c r="D377" s="117" t="s">
        <v>2066</v>
      </c>
      <c r="E377" s="10" t="s">
        <v>835</v>
      </c>
      <c r="F377" s="9">
        <v>2006</v>
      </c>
      <c r="G377" s="10" t="s">
        <v>1011</v>
      </c>
      <c r="H377" s="10">
        <v>2012</v>
      </c>
      <c r="I377" s="147">
        <v>34.97</v>
      </c>
      <c r="J377" s="352" t="str">
        <f t="shared" ref="J377:J392" si="12">IF(B377&gt;=1,SUM(B377*I377),"")</f>
        <v/>
      </c>
    </row>
    <row r="378" spans="2:10" ht="12.75" customHeight="1" x14ac:dyDescent="0.2">
      <c r="B378" s="474"/>
      <c r="C378" s="553"/>
      <c r="D378" s="118" t="s">
        <v>836</v>
      </c>
      <c r="E378" s="38" t="s">
        <v>837</v>
      </c>
      <c r="F378" s="9">
        <v>2005</v>
      </c>
      <c r="G378" s="10" t="s">
        <v>1011</v>
      </c>
      <c r="H378" s="10">
        <v>2012</v>
      </c>
      <c r="I378" s="186">
        <v>9.9700000000000006</v>
      </c>
      <c r="J378" s="353" t="str">
        <f t="shared" si="12"/>
        <v/>
      </c>
    </row>
    <row r="379" spans="2:10" ht="12.75" customHeight="1" x14ac:dyDescent="0.2">
      <c r="B379" s="474"/>
      <c r="C379" s="553"/>
      <c r="D379" s="118" t="s">
        <v>1726</v>
      </c>
      <c r="E379" s="38" t="s">
        <v>1670</v>
      </c>
      <c r="F379" s="9">
        <v>2005</v>
      </c>
      <c r="G379" s="10" t="s">
        <v>1011</v>
      </c>
      <c r="H379" s="10">
        <v>2012</v>
      </c>
      <c r="I379" s="186">
        <v>48.97</v>
      </c>
      <c r="J379" s="353" t="str">
        <f t="shared" si="12"/>
        <v/>
      </c>
    </row>
    <row r="380" spans="2:10" ht="12.75" customHeight="1" x14ac:dyDescent="0.2">
      <c r="B380" s="474"/>
      <c r="C380" s="553"/>
      <c r="D380" s="118" t="s">
        <v>1727</v>
      </c>
      <c r="E380" s="38" t="s">
        <v>1728</v>
      </c>
      <c r="F380" s="9">
        <v>2005</v>
      </c>
      <c r="G380" s="10" t="s">
        <v>1011</v>
      </c>
      <c r="H380" s="10">
        <v>2012</v>
      </c>
      <c r="I380" s="186">
        <v>4.97</v>
      </c>
      <c r="J380" s="353" t="str">
        <f t="shared" si="12"/>
        <v/>
      </c>
    </row>
    <row r="381" spans="2:10" ht="20.25" customHeight="1" x14ac:dyDescent="0.2">
      <c r="B381" s="40"/>
      <c r="C381" s="40"/>
      <c r="D381" s="126"/>
      <c r="E381" s="164"/>
      <c r="F381" s="108"/>
      <c r="G381" s="108"/>
      <c r="H381" s="976" t="s">
        <v>2158</v>
      </c>
      <c r="I381" s="976"/>
      <c r="J381" s="234">
        <f>SUM(J356:J380)</f>
        <v>0</v>
      </c>
    </row>
    <row r="382" spans="2:10" ht="18" customHeight="1" x14ac:dyDescent="0.2">
      <c r="B382" s="40"/>
      <c r="C382" s="40"/>
      <c r="D382" s="41"/>
      <c r="E382" s="42"/>
      <c r="F382" s="7"/>
      <c r="G382" s="978" t="s">
        <v>355</v>
      </c>
      <c r="H382" s="978"/>
      <c r="I382" s="978"/>
      <c r="J382" s="478">
        <f>SUM(J381*0.1975)</f>
        <v>0</v>
      </c>
    </row>
    <row r="383" spans="2:10" ht="20.25" customHeight="1" x14ac:dyDescent="0.2">
      <c r="B383" s="40"/>
      <c r="C383" s="40"/>
      <c r="D383" s="41"/>
      <c r="E383" s="42"/>
      <c r="F383" s="7"/>
      <c r="G383" s="42"/>
      <c r="H383" s="979" t="s">
        <v>2320</v>
      </c>
      <c r="I383" s="979"/>
      <c r="J383" s="235">
        <f>SUM(J381+J382)</f>
        <v>0</v>
      </c>
    </row>
    <row r="384" spans="2:10" s="47" customFormat="1" ht="11.25" customHeight="1" x14ac:dyDescent="0.2">
      <c r="B384" s="40"/>
      <c r="C384" s="605"/>
      <c r="D384" s="102" t="s">
        <v>1970</v>
      </c>
      <c r="E384" s="23"/>
      <c r="F384" s="24"/>
      <c r="G384" s="23"/>
      <c r="H384" s="24"/>
      <c r="I384" s="177"/>
      <c r="J384" s="480"/>
    </row>
    <row r="385" spans="2:10" ht="12.75" customHeight="1" x14ac:dyDescent="0.2">
      <c r="B385" s="474"/>
      <c r="C385" s="553"/>
      <c r="D385" s="117" t="s">
        <v>1729</v>
      </c>
      <c r="E385" s="10" t="s">
        <v>1000</v>
      </c>
      <c r="F385" s="9">
        <v>2005</v>
      </c>
      <c r="G385" s="10" t="s">
        <v>1011</v>
      </c>
      <c r="H385" s="10">
        <v>2012</v>
      </c>
      <c r="I385" s="147">
        <v>5.97</v>
      </c>
      <c r="J385" s="352" t="str">
        <f t="shared" si="12"/>
        <v/>
      </c>
    </row>
    <row r="386" spans="2:10" ht="12.75" customHeight="1" x14ac:dyDescent="0.2">
      <c r="B386" s="474"/>
      <c r="C386" s="553" t="s">
        <v>857</v>
      </c>
      <c r="D386" s="118" t="s">
        <v>1001</v>
      </c>
      <c r="E386" s="38" t="s">
        <v>1002</v>
      </c>
      <c r="F386" s="9">
        <v>2005</v>
      </c>
      <c r="G386" s="10" t="s">
        <v>1011</v>
      </c>
      <c r="H386" s="10">
        <v>2012</v>
      </c>
      <c r="I386" s="186">
        <v>199.97</v>
      </c>
      <c r="J386" s="353" t="str">
        <f t="shared" si="12"/>
        <v/>
      </c>
    </row>
    <row r="387" spans="2:10" ht="12.75" customHeight="1" x14ac:dyDescent="0.2">
      <c r="B387" s="474"/>
      <c r="C387" s="553"/>
      <c r="D387" s="118" t="s">
        <v>774</v>
      </c>
      <c r="E387" s="38" t="s">
        <v>1003</v>
      </c>
      <c r="F387" s="9">
        <v>2005</v>
      </c>
      <c r="G387" s="10" t="s">
        <v>1011</v>
      </c>
      <c r="H387" s="10">
        <v>2012</v>
      </c>
      <c r="I387" s="186">
        <v>129.97</v>
      </c>
      <c r="J387" s="353" t="str">
        <f t="shared" si="12"/>
        <v/>
      </c>
    </row>
    <row r="388" spans="2:10" ht="12.75" customHeight="1" x14ac:dyDescent="0.2">
      <c r="B388" s="474"/>
      <c r="C388" s="553"/>
      <c r="D388" s="118" t="s">
        <v>411</v>
      </c>
      <c r="E388" s="38" t="s">
        <v>412</v>
      </c>
      <c r="F388" s="9">
        <v>2005</v>
      </c>
      <c r="G388" s="10" t="s">
        <v>1011</v>
      </c>
      <c r="H388" s="10">
        <v>2012</v>
      </c>
      <c r="I388" s="186">
        <v>49.97</v>
      </c>
      <c r="J388" s="353" t="str">
        <f t="shared" si="12"/>
        <v/>
      </c>
    </row>
    <row r="389" spans="2:10" ht="13.5" customHeight="1" x14ac:dyDescent="0.2">
      <c r="B389" s="474"/>
      <c r="C389" s="553"/>
      <c r="D389" s="104" t="s">
        <v>1004</v>
      </c>
      <c r="E389" s="10" t="s">
        <v>1005</v>
      </c>
      <c r="F389" s="9">
        <v>2005</v>
      </c>
      <c r="G389" s="10" t="s">
        <v>1011</v>
      </c>
      <c r="H389" s="10">
        <v>2012</v>
      </c>
      <c r="I389" s="147">
        <v>49.97</v>
      </c>
      <c r="J389" s="353" t="str">
        <f t="shared" si="12"/>
        <v/>
      </c>
    </row>
    <row r="390" spans="2:10" ht="12.6" customHeight="1" x14ac:dyDescent="0.2">
      <c r="B390" s="323"/>
      <c r="C390" s="568"/>
      <c r="D390" s="597" t="s">
        <v>1006</v>
      </c>
      <c r="E390" s="38" t="s">
        <v>414</v>
      </c>
      <c r="F390" s="9">
        <v>2005</v>
      </c>
      <c r="G390" s="10" t="s">
        <v>1011</v>
      </c>
      <c r="H390" s="10">
        <v>2012</v>
      </c>
      <c r="I390" s="147">
        <v>49.97</v>
      </c>
      <c r="J390" s="353" t="str">
        <f t="shared" si="12"/>
        <v/>
      </c>
    </row>
    <row r="391" spans="2:10" s="47" customFormat="1" ht="13.5" customHeight="1" x14ac:dyDescent="0.2">
      <c r="B391" s="323"/>
      <c r="C391" s="569"/>
      <c r="D391" s="597" t="s">
        <v>1007</v>
      </c>
      <c r="E391" s="54" t="s">
        <v>1008</v>
      </c>
      <c r="F391" s="9">
        <v>2005</v>
      </c>
      <c r="G391" s="10" t="s">
        <v>1011</v>
      </c>
      <c r="H391" s="10">
        <v>2012</v>
      </c>
      <c r="I391" s="186">
        <v>179.97</v>
      </c>
      <c r="J391" s="506" t="str">
        <f t="shared" si="12"/>
        <v/>
      </c>
    </row>
    <row r="392" spans="2:10" s="47" customFormat="1" x14ac:dyDescent="0.2">
      <c r="B392" s="323"/>
      <c r="C392" s="569"/>
      <c r="D392" s="697" t="s">
        <v>1009</v>
      </c>
      <c r="E392" s="54" t="s">
        <v>1010</v>
      </c>
      <c r="F392" s="9">
        <v>2005</v>
      </c>
      <c r="G392" s="10" t="s">
        <v>1011</v>
      </c>
      <c r="H392" s="10">
        <v>2012</v>
      </c>
      <c r="I392" s="186">
        <v>179.97</v>
      </c>
      <c r="J392" s="506" t="str">
        <f t="shared" si="12"/>
        <v/>
      </c>
    </row>
    <row r="393" spans="2:10" s="47" customFormat="1" ht="13.5" customHeight="1" x14ac:dyDescent="0.2">
      <c r="B393" s="13"/>
      <c r="C393" s="586"/>
      <c r="D393" s="682" t="s">
        <v>3364</v>
      </c>
      <c r="E393" s="23"/>
      <c r="F393" s="24"/>
      <c r="G393" s="23"/>
      <c r="H393" s="24"/>
      <c r="I393" s="177"/>
      <c r="J393" s="479"/>
    </row>
    <row r="394" spans="2:10" ht="11.25" customHeight="1" x14ac:dyDescent="0.2">
      <c r="B394" s="1056" t="s">
        <v>2707</v>
      </c>
      <c r="C394" s="1057"/>
      <c r="D394" s="538"/>
      <c r="E394" s="23"/>
      <c r="F394" s="24"/>
      <c r="G394" s="23"/>
      <c r="H394" s="24"/>
      <c r="I394" s="177"/>
      <c r="J394" s="500"/>
    </row>
    <row r="395" spans="2:10" s="47" customFormat="1" x14ac:dyDescent="0.2">
      <c r="B395" s="40"/>
      <c r="C395" s="602"/>
      <c r="D395" s="620" t="s">
        <v>2708</v>
      </c>
      <c r="E395" s="23"/>
      <c r="F395" s="24"/>
      <c r="G395" s="23"/>
      <c r="H395" s="24"/>
      <c r="I395" s="177"/>
      <c r="J395" s="480"/>
    </row>
    <row r="396" spans="2:10" ht="12.75" customHeight="1" x14ac:dyDescent="0.2">
      <c r="B396" s="323"/>
      <c r="C396" s="569"/>
      <c r="D396" s="706" t="s">
        <v>1036</v>
      </c>
      <c r="E396" s="10" t="s">
        <v>2706</v>
      </c>
      <c r="F396" s="9">
        <v>2016</v>
      </c>
      <c r="G396" s="10" t="s">
        <v>1011</v>
      </c>
      <c r="H396" s="55">
        <v>2022</v>
      </c>
      <c r="I396" s="147">
        <v>114</v>
      </c>
      <c r="J396" s="352" t="str">
        <f>IF(B396&gt;=1,SUM(B396*I396),"")</f>
        <v/>
      </c>
    </row>
    <row r="397" spans="2:10" ht="12.75" customHeight="1" x14ac:dyDescent="0.2">
      <c r="B397" s="323"/>
      <c r="C397" s="569"/>
      <c r="D397" s="638" t="s">
        <v>2709</v>
      </c>
      <c r="E397" s="38" t="s">
        <v>2710</v>
      </c>
      <c r="F397" s="9">
        <v>2016</v>
      </c>
      <c r="G397" s="10" t="s">
        <v>1011</v>
      </c>
      <c r="H397" s="55">
        <v>2022</v>
      </c>
      <c r="I397" s="186">
        <v>36</v>
      </c>
      <c r="J397" s="352" t="str">
        <f>IF(B397&gt;=1,SUM(B397*I397),"")</f>
        <v/>
      </c>
    </row>
    <row r="398" spans="2:10" ht="12.75" customHeight="1" x14ac:dyDescent="0.2">
      <c r="B398" s="323"/>
      <c r="C398" s="569"/>
      <c r="D398" s="638"/>
      <c r="E398" s="38"/>
      <c r="F398" s="9"/>
      <c r="G398" s="10"/>
      <c r="H398" s="55"/>
      <c r="I398" s="186"/>
      <c r="J398" s="352"/>
    </row>
    <row r="399" spans="2:10" ht="12.75" customHeight="1" x14ac:dyDescent="0.2">
      <c r="B399" s="323"/>
      <c r="C399" s="569"/>
      <c r="D399" s="638"/>
      <c r="E399" s="38"/>
      <c r="F399" s="9"/>
      <c r="G399" s="10"/>
      <c r="H399" s="55"/>
      <c r="I399" s="186"/>
      <c r="J399" s="352"/>
    </row>
    <row r="400" spans="2:10" ht="12" customHeight="1" x14ac:dyDescent="0.2">
      <c r="B400" s="323"/>
      <c r="C400" s="569"/>
      <c r="D400" s="707"/>
      <c r="E400" s="124"/>
      <c r="F400" s="39"/>
      <c r="G400" s="38"/>
      <c r="H400" s="53"/>
      <c r="I400" s="186"/>
      <c r="J400" s="352"/>
    </row>
    <row r="401" spans="2:10" x14ac:dyDescent="0.2">
      <c r="B401" s="16"/>
      <c r="C401" s="16"/>
      <c r="D401" s="163"/>
      <c r="E401" s="15"/>
      <c r="F401" s="16"/>
      <c r="G401" s="15"/>
      <c r="H401" s="15"/>
      <c r="I401" s="256"/>
      <c r="J401" s="512"/>
    </row>
    <row r="402" spans="2:10" x14ac:dyDescent="0.2">
      <c r="B402" s="16"/>
      <c r="C402" s="16"/>
      <c r="D402" s="163"/>
      <c r="E402" s="15"/>
      <c r="F402" s="16"/>
      <c r="G402" s="15"/>
      <c r="H402" s="976" t="s">
        <v>2158</v>
      </c>
      <c r="I402" s="976"/>
      <c r="J402" s="234">
        <f>SUM(J384:J401)</f>
        <v>0</v>
      </c>
    </row>
    <row r="403" spans="2:10" ht="18" customHeight="1" x14ac:dyDescent="0.2">
      <c r="B403" s="40"/>
      <c r="C403" s="40"/>
      <c r="D403" s="41"/>
      <c r="E403" s="42"/>
      <c r="F403" s="7"/>
      <c r="G403" s="978" t="s">
        <v>355</v>
      </c>
      <c r="H403" s="978"/>
      <c r="I403" s="978"/>
      <c r="J403" s="478">
        <f>SUM(J402*0.1975)</f>
        <v>0</v>
      </c>
    </row>
    <row r="404" spans="2:10" ht="20.25" customHeight="1" x14ac:dyDescent="0.2">
      <c r="B404" s="40"/>
      <c r="C404" s="40"/>
      <c r="D404" s="41"/>
      <c r="E404" s="42"/>
      <c r="F404" s="7"/>
      <c r="G404" s="42"/>
      <c r="H404" s="979" t="s">
        <v>2320</v>
      </c>
      <c r="I404" s="979"/>
      <c r="J404" s="235">
        <f>SUM(J402+J403)</f>
        <v>0</v>
      </c>
    </row>
    <row r="405" spans="2:10" x14ac:dyDescent="0.2">
      <c r="B405" s="240"/>
      <c r="C405" s="632"/>
      <c r="D405" s="440"/>
      <c r="E405" s="23"/>
      <c r="F405" s="24"/>
      <c r="G405" s="23"/>
      <c r="H405" s="210"/>
      <c r="I405" s="177"/>
      <c r="J405" s="504"/>
    </row>
    <row r="406" spans="2:10" s="47" customFormat="1" x14ac:dyDescent="0.2">
      <c r="B406" s="217"/>
      <c r="C406" s="632"/>
      <c r="D406" s="270"/>
      <c r="E406" s="23"/>
      <c r="F406" s="210"/>
      <c r="G406" s="213"/>
      <c r="H406" s="210"/>
      <c r="I406" s="177"/>
      <c r="J406" s="504"/>
    </row>
    <row r="407" spans="2:10" ht="13.5" customHeight="1" x14ac:dyDescent="0.2">
      <c r="B407" s="556"/>
      <c r="C407" s="604"/>
      <c r="D407" s="557"/>
      <c r="E407" s="23"/>
      <c r="F407" s="24"/>
      <c r="G407" s="23"/>
      <c r="H407" s="24"/>
      <c r="I407" s="177"/>
      <c r="J407" s="500"/>
    </row>
    <row r="408" spans="2:10" s="47" customFormat="1" x14ac:dyDescent="0.2">
      <c r="B408" s="40"/>
      <c r="C408" s="602"/>
      <c r="D408" s="620"/>
      <c r="E408" s="23"/>
      <c r="F408" s="24"/>
      <c r="G408" s="23"/>
      <c r="H408" s="24"/>
      <c r="I408" s="177"/>
      <c r="J408" s="480"/>
    </row>
    <row r="409" spans="2:10" x14ac:dyDescent="0.2">
      <c r="B409" s="323"/>
      <c r="C409" s="569"/>
      <c r="D409" s="651"/>
      <c r="E409" s="165"/>
      <c r="F409" s="9"/>
      <c r="G409" s="10"/>
      <c r="H409" s="55"/>
      <c r="I409" s="147"/>
      <c r="J409" s="352"/>
    </row>
    <row r="410" spans="2:10" x14ac:dyDescent="0.2">
      <c r="B410" s="323"/>
      <c r="C410" s="569"/>
      <c r="D410" s="599"/>
      <c r="E410" s="165"/>
      <c r="F410" s="9"/>
      <c r="G410" s="10"/>
      <c r="H410" s="55"/>
      <c r="I410" s="186"/>
      <c r="J410" s="352"/>
    </row>
    <row r="411" spans="2:10" x14ac:dyDescent="0.2">
      <c r="B411" s="323"/>
      <c r="C411" s="569"/>
      <c r="D411" s="599"/>
      <c r="E411" s="165"/>
      <c r="F411" s="9"/>
      <c r="G411" s="10"/>
      <c r="H411" s="55"/>
      <c r="I411" s="186"/>
      <c r="J411" s="352"/>
    </row>
    <row r="412" spans="2:10" s="47" customFormat="1" ht="15" customHeight="1" x14ac:dyDescent="0.2">
      <c r="B412" s="554"/>
      <c r="C412" s="627"/>
      <c r="D412" s="555"/>
      <c r="E412" s="266"/>
      <c r="F412" s="50"/>
      <c r="G412" s="265"/>
      <c r="H412" s="50"/>
      <c r="I412" s="189"/>
      <c r="J412" s="510"/>
    </row>
    <row r="413" spans="2:10" s="47" customFormat="1" x14ac:dyDescent="0.2">
      <c r="B413" s="40"/>
      <c r="C413" s="602"/>
      <c r="D413" s="620"/>
      <c r="E413" s="23"/>
      <c r="F413" s="24"/>
      <c r="G413" s="23"/>
      <c r="H413" s="24"/>
      <c r="I413" s="177"/>
      <c r="J413" s="480"/>
    </row>
    <row r="414" spans="2:10" x14ac:dyDescent="0.2">
      <c r="B414" s="323"/>
      <c r="C414" s="569"/>
      <c r="D414" s="651"/>
      <c r="E414" s="165"/>
      <c r="F414" s="9"/>
      <c r="G414" s="10"/>
      <c r="H414" s="55"/>
      <c r="I414" s="147"/>
      <c r="J414" s="352"/>
    </row>
    <row r="415" spans="2:10" s="47" customFormat="1" ht="15" customHeight="1" x14ac:dyDescent="0.2">
      <c r="B415" s="554"/>
      <c r="C415" s="627"/>
      <c r="D415" s="555"/>
      <c r="E415" s="266"/>
      <c r="F415" s="50"/>
      <c r="G415" s="265"/>
      <c r="H415" s="50"/>
      <c r="I415" s="189"/>
      <c r="J415" s="510"/>
    </row>
    <row r="416" spans="2:10" s="47" customFormat="1" x14ac:dyDescent="0.2">
      <c r="B416" s="40"/>
      <c r="C416" s="602"/>
      <c r="D416" s="620"/>
      <c r="E416" s="23"/>
      <c r="F416" s="24"/>
      <c r="G416" s="23"/>
      <c r="H416" s="24"/>
      <c r="I416" s="177"/>
      <c r="J416" s="480"/>
    </row>
    <row r="417" spans="1:10" x14ac:dyDescent="0.2">
      <c r="B417" s="323"/>
      <c r="C417" s="569"/>
      <c r="D417" s="651"/>
      <c r="E417" s="165"/>
      <c r="F417" s="9"/>
      <c r="G417" s="10"/>
      <c r="H417" s="55"/>
      <c r="I417" s="147"/>
      <c r="J417" s="352"/>
    </row>
    <row r="418" spans="1:10" s="47" customFormat="1" x14ac:dyDescent="0.2">
      <c r="B418" s="13"/>
      <c r="C418" s="584"/>
      <c r="D418" s="270"/>
      <c r="E418" s="23"/>
      <c r="F418" s="24"/>
      <c r="G418" s="23"/>
      <c r="H418" s="24"/>
      <c r="I418" s="177"/>
      <c r="J418" s="500"/>
    </row>
    <row r="419" spans="1:10" x14ac:dyDescent="0.2">
      <c r="B419" s="13"/>
      <c r="C419" s="586"/>
      <c r="D419" s="270" t="s">
        <v>582</v>
      </c>
      <c r="E419" s="23"/>
      <c r="F419" s="24"/>
      <c r="G419" s="23"/>
      <c r="H419" s="24"/>
      <c r="I419" s="177"/>
      <c r="J419" s="500"/>
    </row>
    <row r="420" spans="1:10" x14ac:dyDescent="0.2">
      <c r="B420" s="13"/>
      <c r="C420" s="586"/>
      <c r="D420" s="270" t="s">
        <v>583</v>
      </c>
      <c r="E420" s="23"/>
      <c r="F420" s="24"/>
      <c r="G420" s="23"/>
      <c r="H420" s="24"/>
      <c r="I420" s="177"/>
      <c r="J420" s="500"/>
    </row>
    <row r="421" spans="1:10" x14ac:dyDescent="0.2">
      <c r="B421" s="13"/>
      <c r="C421" s="586"/>
      <c r="D421" s="270" t="s">
        <v>590</v>
      </c>
      <c r="E421" s="23"/>
      <c r="F421" s="24"/>
      <c r="G421" s="23"/>
      <c r="H421" s="24"/>
      <c r="I421" s="177"/>
      <c r="J421" s="500"/>
    </row>
    <row r="422" spans="1:10" x14ac:dyDescent="0.2">
      <c r="B422" s="13"/>
      <c r="C422" s="581"/>
      <c r="D422" s="615" t="s">
        <v>591</v>
      </c>
      <c r="E422" s="10"/>
      <c r="F422" s="9"/>
      <c r="G422" s="10"/>
      <c r="H422" s="9"/>
      <c r="I422" s="147"/>
      <c r="J422" s="478"/>
    </row>
    <row r="423" spans="1:10" x14ac:dyDescent="0.2">
      <c r="B423" s="554" t="s">
        <v>1538</v>
      </c>
      <c r="C423" s="604"/>
      <c r="D423" s="555"/>
      <c r="E423" s="23"/>
      <c r="F423" s="24"/>
      <c r="G423" s="23"/>
      <c r="H423" s="24"/>
      <c r="I423" s="177"/>
      <c r="J423" s="500"/>
    </row>
    <row r="424" spans="1:10" x14ac:dyDescent="0.2">
      <c r="B424" s="16"/>
      <c r="C424" s="593"/>
      <c r="D424" s="620" t="s">
        <v>592</v>
      </c>
      <c r="E424" s="23"/>
      <c r="F424" s="24"/>
      <c r="G424" s="23"/>
      <c r="H424" s="24"/>
      <c r="I424" s="177"/>
      <c r="J424" s="480"/>
    </row>
    <row r="425" spans="1:10" x14ac:dyDescent="0.2">
      <c r="B425" s="323"/>
      <c r="C425" s="569" t="s">
        <v>858</v>
      </c>
      <c r="D425" s="633" t="s">
        <v>456</v>
      </c>
      <c r="E425" s="23" t="s">
        <v>594</v>
      </c>
      <c r="F425" s="9">
        <v>2005</v>
      </c>
      <c r="G425" s="10" t="s">
        <v>669</v>
      </c>
      <c r="H425" s="9">
        <v>2012</v>
      </c>
      <c r="I425" s="147">
        <v>67.89</v>
      </c>
      <c r="J425" s="479" t="str">
        <f>IF(B424&gt;=1,SUM(B424*I425),"")</f>
        <v/>
      </c>
    </row>
    <row r="426" spans="1:10" x14ac:dyDescent="0.2">
      <c r="B426" s="323"/>
      <c r="C426" s="569" t="s">
        <v>859</v>
      </c>
      <c r="D426" s="630" t="s">
        <v>1322</v>
      </c>
      <c r="E426" s="3" t="s">
        <v>593</v>
      </c>
      <c r="F426" s="9">
        <v>2005</v>
      </c>
      <c r="G426" s="10" t="s">
        <v>669</v>
      </c>
      <c r="H426" s="10">
        <v>2012</v>
      </c>
      <c r="I426" s="147">
        <v>103.95</v>
      </c>
      <c r="J426" s="353" t="str">
        <f t="shared" ref="J426:J433" si="13">IF(B426&gt;=1,SUM(B426*I426),"")</f>
        <v/>
      </c>
    </row>
    <row r="427" spans="1:10" x14ac:dyDescent="0.2">
      <c r="B427" s="323"/>
      <c r="C427" s="568"/>
      <c r="D427" s="697" t="s">
        <v>595</v>
      </c>
      <c r="E427" s="38" t="s">
        <v>596</v>
      </c>
      <c r="F427" s="9">
        <v>2005</v>
      </c>
      <c r="G427" s="10" t="s">
        <v>669</v>
      </c>
      <c r="H427" s="10">
        <v>2012</v>
      </c>
      <c r="I427" s="147" t="s">
        <v>597</v>
      </c>
      <c r="J427" s="485" t="str">
        <f t="shared" si="13"/>
        <v/>
      </c>
    </row>
    <row r="428" spans="1:10" x14ac:dyDescent="0.2">
      <c r="B428" s="323"/>
      <c r="C428" s="568"/>
      <c r="D428" s="621" t="s">
        <v>603</v>
      </c>
      <c r="E428" s="38" t="s">
        <v>604</v>
      </c>
      <c r="F428" s="9">
        <v>2005</v>
      </c>
      <c r="G428" s="10" t="s">
        <v>669</v>
      </c>
      <c r="H428" s="10">
        <v>2012</v>
      </c>
      <c r="I428" s="186" t="s">
        <v>605</v>
      </c>
      <c r="J428" s="353" t="str">
        <f t="shared" si="13"/>
        <v/>
      </c>
    </row>
    <row r="429" spans="1:10" x14ac:dyDescent="0.2">
      <c r="B429" s="323"/>
      <c r="C429" s="568"/>
      <c r="D429" s="621" t="s">
        <v>610</v>
      </c>
      <c r="E429" s="3" t="s">
        <v>611</v>
      </c>
      <c r="F429" s="9">
        <v>2005</v>
      </c>
      <c r="G429" s="10" t="s">
        <v>669</v>
      </c>
      <c r="H429" s="10">
        <v>2012</v>
      </c>
      <c r="I429" s="186" t="s">
        <v>612</v>
      </c>
      <c r="J429" s="353" t="str">
        <f t="shared" si="13"/>
        <v/>
      </c>
    </row>
    <row r="430" spans="1:10" x14ac:dyDescent="0.2">
      <c r="B430" s="323"/>
      <c r="C430" s="568"/>
      <c r="D430" s="621" t="s">
        <v>613</v>
      </c>
      <c r="E430" s="3" t="s">
        <v>615</v>
      </c>
      <c r="F430" s="9">
        <v>2005</v>
      </c>
      <c r="G430" s="10" t="s">
        <v>669</v>
      </c>
      <c r="H430" s="10">
        <v>2012</v>
      </c>
      <c r="I430" s="186" t="s">
        <v>614</v>
      </c>
      <c r="J430" s="353" t="str">
        <f t="shared" si="13"/>
        <v/>
      </c>
    </row>
    <row r="431" spans="1:10" x14ac:dyDescent="0.2">
      <c r="B431" s="323"/>
      <c r="C431" s="568"/>
      <c r="D431" s="621" t="s">
        <v>616</v>
      </c>
      <c r="E431" s="38" t="s">
        <v>617</v>
      </c>
      <c r="F431" s="9">
        <v>2005</v>
      </c>
      <c r="G431" s="10" t="s">
        <v>669</v>
      </c>
      <c r="H431" s="10">
        <v>2012</v>
      </c>
      <c r="I431" s="186" t="s">
        <v>618</v>
      </c>
      <c r="J431" s="353" t="str">
        <f t="shared" si="13"/>
        <v/>
      </c>
    </row>
    <row r="432" spans="1:10" x14ac:dyDescent="0.2">
      <c r="A432" s="47"/>
      <c r="B432" s="323"/>
      <c r="C432" s="568"/>
      <c r="D432" s="708" t="s">
        <v>619</v>
      </c>
      <c r="E432" s="3" t="s">
        <v>620</v>
      </c>
      <c r="F432" s="9">
        <v>2005</v>
      </c>
      <c r="G432" s="10" t="s">
        <v>669</v>
      </c>
      <c r="H432" s="10">
        <v>2012</v>
      </c>
      <c r="I432" s="189" t="s">
        <v>621</v>
      </c>
      <c r="J432" s="507" t="str">
        <f t="shared" si="13"/>
        <v/>
      </c>
    </row>
    <row r="433" spans="2:10" x14ac:dyDescent="0.2">
      <c r="B433" s="323"/>
      <c r="C433" s="568"/>
      <c r="D433" s="621" t="s">
        <v>622</v>
      </c>
      <c r="E433" s="38" t="s">
        <v>623</v>
      </c>
      <c r="F433" s="9">
        <v>2005</v>
      </c>
      <c r="G433" s="10" t="s">
        <v>669</v>
      </c>
      <c r="H433" s="10">
        <v>2012</v>
      </c>
      <c r="I433" s="186" t="s">
        <v>621</v>
      </c>
      <c r="J433" s="353" t="str">
        <f t="shared" si="13"/>
        <v/>
      </c>
    </row>
    <row r="434" spans="2:10" x14ac:dyDescent="0.2">
      <c r="B434" s="474"/>
      <c r="C434" s="568"/>
      <c r="D434" s="172" t="s">
        <v>598</v>
      </c>
      <c r="E434" s="3" t="s">
        <v>599</v>
      </c>
      <c r="F434" s="9">
        <v>2005</v>
      </c>
      <c r="G434" s="10" t="s">
        <v>669</v>
      </c>
      <c r="H434" s="10">
        <v>2012</v>
      </c>
      <c r="I434" s="186" t="s">
        <v>600</v>
      </c>
      <c r="J434" s="353" t="str">
        <f t="shared" ref="J434:J451" si="14">IF(B434&gt;=1,SUM(B434*I434),"")</f>
        <v/>
      </c>
    </row>
    <row r="435" spans="2:10" ht="20.25" customHeight="1" x14ac:dyDescent="0.2">
      <c r="B435" s="144"/>
      <c r="C435" s="144"/>
      <c r="D435" s="103"/>
      <c r="E435" s="436"/>
      <c r="F435" s="95"/>
      <c r="G435" s="95"/>
      <c r="H435" s="981" t="s">
        <v>2158</v>
      </c>
      <c r="I435" s="981"/>
      <c r="J435" s="511">
        <f>SUM(J408:J434)</f>
        <v>0</v>
      </c>
    </row>
    <row r="436" spans="2:10" ht="21" customHeight="1" x14ac:dyDescent="0.2">
      <c r="B436" s="40"/>
      <c r="C436" s="40"/>
      <c r="D436" s="41"/>
      <c r="E436" s="42"/>
      <c r="F436" s="7"/>
      <c r="G436" s="978" t="s">
        <v>355</v>
      </c>
      <c r="H436" s="978"/>
      <c r="I436" s="978"/>
      <c r="J436" s="478">
        <f>SUM(J435*0.1975)</f>
        <v>0</v>
      </c>
    </row>
    <row r="437" spans="2:10" ht="20.25" customHeight="1" x14ac:dyDescent="0.2">
      <c r="B437" s="40"/>
      <c r="C437" s="40"/>
      <c r="D437" s="41"/>
      <c r="E437" s="42"/>
      <c r="F437" s="7"/>
      <c r="G437" s="42"/>
      <c r="H437" s="979" t="s">
        <v>2320</v>
      </c>
      <c r="I437" s="979"/>
      <c r="J437" s="235">
        <f>SUM(J435+J436)</f>
        <v>0</v>
      </c>
    </row>
    <row r="438" spans="2:10" s="47" customFormat="1" x14ac:dyDescent="0.2">
      <c r="B438" s="22"/>
      <c r="C438" s="541"/>
      <c r="D438" s="102" t="s">
        <v>448</v>
      </c>
      <c r="E438" s="23"/>
      <c r="F438" s="24"/>
      <c r="G438" s="23"/>
      <c r="H438" s="24"/>
      <c r="I438" s="177"/>
      <c r="J438" s="480"/>
    </row>
    <row r="439" spans="2:10" x14ac:dyDescent="0.2">
      <c r="B439" s="474"/>
      <c r="C439" s="553"/>
      <c r="D439" s="174" t="s">
        <v>601</v>
      </c>
      <c r="E439" s="23" t="s">
        <v>602</v>
      </c>
      <c r="F439" s="9">
        <v>2005</v>
      </c>
      <c r="G439" s="10" t="s">
        <v>669</v>
      </c>
      <c r="H439" s="10">
        <v>2012</v>
      </c>
      <c r="I439" s="147" t="s">
        <v>600</v>
      </c>
      <c r="J439" s="352" t="str">
        <f t="shared" si="14"/>
        <v/>
      </c>
    </row>
    <row r="440" spans="2:10" x14ac:dyDescent="0.2">
      <c r="B440" s="474"/>
      <c r="C440" s="553"/>
      <c r="D440" s="172" t="s">
        <v>2300</v>
      </c>
      <c r="E440" s="3" t="s">
        <v>2302</v>
      </c>
      <c r="F440" s="9">
        <v>2005</v>
      </c>
      <c r="G440" s="10" t="s">
        <v>669</v>
      </c>
      <c r="H440" s="10">
        <v>2012</v>
      </c>
      <c r="I440" s="186" t="s">
        <v>2301</v>
      </c>
      <c r="J440" s="353" t="str">
        <f t="shared" si="14"/>
        <v/>
      </c>
    </row>
    <row r="441" spans="2:10" x14ac:dyDescent="0.2">
      <c r="B441" s="474"/>
      <c r="C441" s="553"/>
      <c r="D441" s="173" t="s">
        <v>606</v>
      </c>
      <c r="E441" s="38" t="s">
        <v>607</v>
      </c>
      <c r="F441" s="9">
        <v>2005</v>
      </c>
      <c r="G441" s="10" t="s">
        <v>669</v>
      </c>
      <c r="H441" s="10">
        <v>2012</v>
      </c>
      <c r="I441" s="186" t="s">
        <v>600</v>
      </c>
      <c r="J441" s="353" t="str">
        <f t="shared" si="14"/>
        <v/>
      </c>
    </row>
    <row r="442" spans="2:10" x14ac:dyDescent="0.2">
      <c r="B442" s="474"/>
      <c r="C442" s="553"/>
      <c r="D442" s="172" t="s">
        <v>609</v>
      </c>
      <c r="E442" s="3" t="s">
        <v>608</v>
      </c>
      <c r="F442" s="9">
        <v>2005</v>
      </c>
      <c r="G442" s="10" t="s">
        <v>669</v>
      </c>
      <c r="H442" s="10">
        <v>2012</v>
      </c>
      <c r="I442" s="186" t="s">
        <v>600</v>
      </c>
      <c r="J442" s="353" t="str">
        <f t="shared" si="14"/>
        <v/>
      </c>
    </row>
    <row r="443" spans="2:10" x14ac:dyDescent="0.2">
      <c r="B443" s="474"/>
      <c r="C443" s="553"/>
      <c r="D443" s="99" t="s">
        <v>855</v>
      </c>
      <c r="E443" s="38" t="s">
        <v>1983</v>
      </c>
      <c r="F443" s="9">
        <v>2005</v>
      </c>
      <c r="G443" s="10" t="s">
        <v>669</v>
      </c>
      <c r="H443" s="10">
        <v>2012</v>
      </c>
      <c r="I443" s="186">
        <v>208.95</v>
      </c>
      <c r="J443" s="353" t="str">
        <f t="shared" si="14"/>
        <v/>
      </c>
    </row>
    <row r="444" spans="2:10" x14ac:dyDescent="0.2">
      <c r="B444" s="474"/>
      <c r="C444" s="553"/>
      <c r="D444" s="99" t="s">
        <v>1984</v>
      </c>
      <c r="E444" s="38" t="s">
        <v>1985</v>
      </c>
      <c r="F444" s="9">
        <v>2005</v>
      </c>
      <c r="G444" s="10" t="s">
        <v>669</v>
      </c>
      <c r="H444" s="10">
        <v>2012</v>
      </c>
      <c r="I444" s="186" t="s">
        <v>1986</v>
      </c>
      <c r="J444" s="353" t="str">
        <f t="shared" si="14"/>
        <v/>
      </c>
    </row>
    <row r="445" spans="2:10" x14ac:dyDescent="0.2">
      <c r="B445" s="474"/>
      <c r="C445" s="553"/>
      <c r="D445" s="99" t="s">
        <v>1987</v>
      </c>
      <c r="E445" s="38" t="s">
        <v>1988</v>
      </c>
      <c r="F445" s="9">
        <v>2005</v>
      </c>
      <c r="G445" s="10" t="s">
        <v>669</v>
      </c>
      <c r="H445" s="10">
        <v>2012</v>
      </c>
      <c r="I445" s="186" t="s">
        <v>1986</v>
      </c>
      <c r="J445" s="353" t="str">
        <f t="shared" si="14"/>
        <v/>
      </c>
    </row>
    <row r="446" spans="2:10" x14ac:dyDescent="0.2">
      <c r="B446" s="474"/>
      <c r="C446" s="553"/>
      <c r="D446" s="99" t="s">
        <v>87</v>
      </c>
      <c r="E446" s="38" t="s">
        <v>88</v>
      </c>
      <c r="F446" s="9">
        <v>2005</v>
      </c>
      <c r="G446" s="10" t="s">
        <v>669</v>
      </c>
      <c r="H446" s="10">
        <v>2012</v>
      </c>
      <c r="I446" s="186" t="s">
        <v>1986</v>
      </c>
      <c r="J446" s="353" t="str">
        <f t="shared" si="14"/>
        <v/>
      </c>
    </row>
    <row r="447" spans="2:10" x14ac:dyDescent="0.2">
      <c r="B447" s="474"/>
      <c r="C447" s="553"/>
      <c r="D447" s="99" t="s">
        <v>89</v>
      </c>
      <c r="E447" s="38" t="s">
        <v>90</v>
      </c>
      <c r="F447" s="9">
        <v>2005</v>
      </c>
      <c r="G447" s="10" t="s">
        <v>669</v>
      </c>
      <c r="H447" s="10">
        <v>2012</v>
      </c>
      <c r="I447" s="186" t="s">
        <v>1986</v>
      </c>
      <c r="J447" s="353" t="str">
        <f t="shared" si="14"/>
        <v/>
      </c>
    </row>
    <row r="448" spans="2:10" x14ac:dyDescent="0.2">
      <c r="B448" s="474"/>
      <c r="C448" s="568"/>
      <c r="D448" s="159" t="s">
        <v>91</v>
      </c>
      <c r="E448" s="153" t="s">
        <v>92</v>
      </c>
      <c r="F448" s="9">
        <v>2005</v>
      </c>
      <c r="G448" s="10" t="s">
        <v>669</v>
      </c>
      <c r="H448" s="10">
        <v>2012</v>
      </c>
      <c r="I448" s="262" t="s">
        <v>1986</v>
      </c>
      <c r="J448" s="353" t="str">
        <f t="shared" si="14"/>
        <v/>
      </c>
    </row>
    <row r="449" spans="2:10" x14ac:dyDescent="0.2">
      <c r="B449" s="474"/>
      <c r="C449" s="568"/>
      <c r="D449" s="159" t="s">
        <v>93</v>
      </c>
      <c r="E449" s="153" t="s">
        <v>94</v>
      </c>
      <c r="F449" s="9">
        <v>2005</v>
      </c>
      <c r="G449" s="10" t="s">
        <v>669</v>
      </c>
      <c r="H449" s="10">
        <v>2012</v>
      </c>
      <c r="I449" s="262" t="s">
        <v>95</v>
      </c>
      <c r="J449" s="353" t="str">
        <f t="shared" si="14"/>
        <v/>
      </c>
    </row>
    <row r="450" spans="2:10" x14ac:dyDescent="0.2">
      <c r="B450" s="474"/>
      <c r="C450" s="568"/>
      <c r="D450" s="159" t="s">
        <v>99</v>
      </c>
      <c r="E450" s="153" t="s">
        <v>96</v>
      </c>
      <c r="F450" s="9">
        <v>2005</v>
      </c>
      <c r="G450" s="10" t="s">
        <v>669</v>
      </c>
      <c r="H450" s="10">
        <v>2012</v>
      </c>
      <c r="I450" s="262" t="s">
        <v>95</v>
      </c>
      <c r="J450" s="353" t="str">
        <f t="shared" si="14"/>
        <v/>
      </c>
    </row>
    <row r="451" spans="2:10" x14ac:dyDescent="0.2">
      <c r="B451" s="474"/>
      <c r="C451" s="568" t="s">
        <v>860</v>
      </c>
      <c r="D451" s="99" t="s">
        <v>1162</v>
      </c>
      <c r="E451" s="412" t="s">
        <v>97</v>
      </c>
      <c r="F451" s="39">
        <v>2005</v>
      </c>
      <c r="G451" s="38" t="s">
        <v>669</v>
      </c>
      <c r="H451" s="38">
        <v>2012</v>
      </c>
      <c r="I451" s="441" t="s">
        <v>98</v>
      </c>
      <c r="J451" s="353" t="str">
        <f t="shared" si="14"/>
        <v/>
      </c>
    </row>
    <row r="452" spans="2:10" s="47" customFormat="1" x14ac:dyDescent="0.2">
      <c r="B452" s="13"/>
      <c r="C452" s="584"/>
      <c r="D452" s="91" t="s">
        <v>582</v>
      </c>
      <c r="E452" s="23"/>
      <c r="F452" s="24"/>
      <c r="G452" s="23"/>
      <c r="H452" s="24"/>
      <c r="I452" s="177"/>
      <c r="J452" s="500"/>
    </row>
    <row r="453" spans="2:10" x14ac:dyDescent="0.2">
      <c r="B453" s="13"/>
      <c r="C453" s="586"/>
      <c r="D453" s="91" t="s">
        <v>583</v>
      </c>
      <c r="E453" s="23"/>
      <c r="F453" s="24"/>
      <c r="G453" s="23"/>
      <c r="H453" s="24"/>
      <c r="I453" s="177"/>
      <c r="J453" s="500"/>
    </row>
    <row r="454" spans="2:10" x14ac:dyDescent="0.2">
      <c r="B454" s="13"/>
      <c r="C454" s="586"/>
      <c r="D454" s="270" t="s">
        <v>590</v>
      </c>
      <c r="E454" s="23"/>
      <c r="F454" s="24"/>
      <c r="G454" s="23"/>
      <c r="H454" s="24"/>
      <c r="I454" s="177"/>
      <c r="J454" s="500"/>
    </row>
    <row r="455" spans="2:10" x14ac:dyDescent="0.2">
      <c r="B455" s="13"/>
      <c r="C455" s="581"/>
      <c r="D455" s="615" t="s">
        <v>100</v>
      </c>
      <c r="E455" s="10"/>
      <c r="F455" s="9"/>
      <c r="G455" s="10"/>
      <c r="H455" s="9"/>
      <c r="I455" s="147"/>
      <c r="J455" s="478"/>
    </row>
    <row r="456" spans="2:10" x14ac:dyDescent="0.2">
      <c r="B456" s="554" t="s">
        <v>1538</v>
      </c>
      <c r="C456" s="604"/>
      <c r="D456" s="555"/>
      <c r="E456" s="23"/>
      <c r="F456" s="24"/>
      <c r="G456" s="23"/>
      <c r="H456" s="24"/>
      <c r="I456" s="177"/>
      <c r="J456" s="500"/>
    </row>
    <row r="457" spans="2:10" x14ac:dyDescent="0.2">
      <c r="B457" s="40"/>
      <c r="C457" s="602"/>
      <c r="D457" s="620" t="s">
        <v>592</v>
      </c>
      <c r="E457" s="23"/>
      <c r="F457" s="24"/>
      <c r="G457" s="23"/>
      <c r="H457" s="24"/>
      <c r="I457" s="177"/>
      <c r="J457" s="480"/>
    </row>
    <row r="458" spans="2:10" x14ac:dyDescent="0.2">
      <c r="B458" s="323"/>
      <c r="C458" s="569"/>
      <c r="D458" s="596" t="s">
        <v>1160</v>
      </c>
      <c r="E458" s="10" t="s">
        <v>101</v>
      </c>
      <c r="F458" s="9">
        <v>2005</v>
      </c>
      <c r="G458" s="10" t="s">
        <v>669</v>
      </c>
      <c r="H458" s="10">
        <v>2012</v>
      </c>
      <c r="I458" s="147" t="s">
        <v>102</v>
      </c>
      <c r="J458" s="352" t="str">
        <f t="shared" ref="J458:J463" si="15">IF(B458&gt;=1,SUM(B458*I458),"")</f>
        <v/>
      </c>
    </row>
    <row r="459" spans="2:10" x14ac:dyDescent="0.2">
      <c r="B459" s="474"/>
      <c r="C459" s="553"/>
      <c r="D459" s="99" t="s">
        <v>1164</v>
      </c>
      <c r="E459" s="3" t="s">
        <v>103</v>
      </c>
      <c r="F459" s="9">
        <v>2005</v>
      </c>
      <c r="G459" s="10" t="s">
        <v>669</v>
      </c>
      <c r="H459" s="10">
        <v>2012</v>
      </c>
      <c r="I459" s="186" t="s">
        <v>104</v>
      </c>
      <c r="J459" s="353" t="str">
        <f t="shared" si="15"/>
        <v/>
      </c>
    </row>
    <row r="460" spans="2:10" x14ac:dyDescent="0.2">
      <c r="B460" s="474"/>
      <c r="C460" s="553"/>
      <c r="D460" s="99" t="s">
        <v>1476</v>
      </c>
      <c r="E460" s="3" t="s">
        <v>1477</v>
      </c>
      <c r="F460" s="9">
        <v>2005</v>
      </c>
      <c r="G460" s="10" t="s">
        <v>669</v>
      </c>
      <c r="H460" s="10">
        <v>2012</v>
      </c>
      <c r="I460" s="186" t="s">
        <v>1478</v>
      </c>
      <c r="J460" s="353" t="str">
        <f t="shared" si="15"/>
        <v/>
      </c>
    </row>
    <row r="461" spans="2:10" x14ac:dyDescent="0.2">
      <c r="B461" s="474"/>
      <c r="C461" s="553"/>
      <c r="D461" s="105" t="s">
        <v>1479</v>
      </c>
      <c r="E461" s="38" t="s">
        <v>1480</v>
      </c>
      <c r="F461" s="9">
        <v>2005</v>
      </c>
      <c r="G461" s="10" t="s">
        <v>669</v>
      </c>
      <c r="H461" s="10">
        <v>2012</v>
      </c>
      <c r="I461" s="186" t="s">
        <v>1481</v>
      </c>
      <c r="J461" s="353" t="str">
        <f t="shared" si="15"/>
        <v/>
      </c>
    </row>
    <row r="462" spans="2:10" s="47" customFormat="1" ht="13.5" customHeight="1" x14ac:dyDescent="0.2">
      <c r="B462" s="474"/>
      <c r="C462" s="553"/>
      <c r="D462" s="119" t="s">
        <v>1482</v>
      </c>
      <c r="E462" s="10" t="s">
        <v>1483</v>
      </c>
      <c r="F462" s="9">
        <v>2005</v>
      </c>
      <c r="G462" s="10" t="s">
        <v>669</v>
      </c>
      <c r="H462" s="10">
        <v>2012</v>
      </c>
      <c r="I462" s="147" t="s">
        <v>1481</v>
      </c>
      <c r="J462" s="353" t="str">
        <f t="shared" si="15"/>
        <v/>
      </c>
    </row>
    <row r="463" spans="2:10" ht="12.6" customHeight="1" x14ac:dyDescent="0.2">
      <c r="B463" s="474"/>
      <c r="C463" s="553"/>
      <c r="D463" s="118" t="s">
        <v>1484</v>
      </c>
      <c r="E463" s="38" t="s">
        <v>1485</v>
      </c>
      <c r="F463" s="9">
        <v>2005</v>
      </c>
      <c r="G463" s="10" t="s">
        <v>669</v>
      </c>
      <c r="H463" s="10">
        <v>2012</v>
      </c>
      <c r="I463" s="186" t="s">
        <v>1486</v>
      </c>
      <c r="J463" s="353" t="str">
        <f t="shared" si="15"/>
        <v/>
      </c>
    </row>
    <row r="464" spans="2:10" ht="12.6" customHeight="1" x14ac:dyDescent="0.2">
      <c r="B464" s="13"/>
      <c r="C464" s="13"/>
      <c r="D464" s="282"/>
      <c r="E464" s="15"/>
      <c r="F464" s="16"/>
      <c r="G464" s="15"/>
      <c r="H464" s="15"/>
      <c r="I464" s="256"/>
      <c r="J464" s="343"/>
    </row>
    <row r="465" spans="2:10" ht="12.6" customHeight="1" x14ac:dyDescent="0.2">
      <c r="B465" s="13"/>
      <c r="C465" s="13"/>
      <c r="D465" s="282"/>
      <c r="E465" s="15"/>
      <c r="F465" s="16"/>
      <c r="G465" s="15"/>
      <c r="H465" s="15"/>
      <c r="I465" s="256"/>
      <c r="J465" s="343"/>
    </row>
    <row r="466" spans="2:10" ht="12.6" customHeight="1" x14ac:dyDescent="0.2">
      <c r="B466" s="225"/>
      <c r="C466" s="225"/>
      <c r="E466"/>
      <c r="I466"/>
      <c r="J466" s="505"/>
    </row>
    <row r="467" spans="2:10" ht="12.6" customHeight="1" x14ac:dyDescent="0.2">
      <c r="B467" s="225"/>
      <c r="C467" s="225"/>
      <c r="E467"/>
      <c r="I467"/>
      <c r="J467" s="505"/>
    </row>
    <row r="468" spans="2:10" ht="20.25" customHeight="1" x14ac:dyDescent="0.2">
      <c r="B468" s="40"/>
      <c r="C468" s="40"/>
      <c r="D468" s="126"/>
      <c r="E468" s="164"/>
      <c r="F468" s="108"/>
      <c r="G468" s="108"/>
      <c r="H468" s="976" t="s">
        <v>2158</v>
      </c>
      <c r="I468" s="976"/>
      <c r="J468" s="234">
        <f>SUM(J439:J463)</f>
        <v>0</v>
      </c>
    </row>
    <row r="469" spans="2:10" ht="21" customHeight="1" x14ac:dyDescent="0.2">
      <c r="B469" s="40"/>
      <c r="C469" s="40"/>
      <c r="D469" s="41"/>
      <c r="E469" s="42"/>
      <c r="F469" s="7"/>
      <c r="G469" s="978" t="s">
        <v>355</v>
      </c>
      <c r="H469" s="978"/>
      <c r="I469" s="978"/>
      <c r="J469" s="478">
        <f>SUM(J468*0.1975)</f>
        <v>0</v>
      </c>
    </row>
    <row r="470" spans="2:10" ht="20.25" customHeight="1" x14ac:dyDescent="0.2">
      <c r="B470" s="40"/>
      <c r="C470" s="40"/>
      <c r="D470" s="41"/>
      <c r="E470" s="42"/>
      <c r="F470" s="7"/>
      <c r="G470" s="42"/>
      <c r="H470" s="979" t="s">
        <v>2320</v>
      </c>
      <c r="I470" s="979"/>
      <c r="J470" s="235">
        <f>SUM(J468+J469)</f>
        <v>0</v>
      </c>
    </row>
    <row r="471" spans="2:10" s="47" customFormat="1" ht="21" customHeight="1" x14ac:dyDescent="0.2">
      <c r="B471" s="13"/>
      <c r="C471" s="584"/>
      <c r="D471" s="91" t="s">
        <v>3365</v>
      </c>
      <c r="E471" s="23"/>
      <c r="F471" s="24"/>
      <c r="G471" s="23"/>
      <c r="H471" s="24"/>
      <c r="I471" s="177"/>
      <c r="J471" s="500"/>
    </row>
    <row r="472" spans="2:10" ht="14.25" customHeight="1" x14ac:dyDescent="0.2">
      <c r="B472" s="14"/>
      <c r="C472" s="604"/>
      <c r="D472" s="538"/>
      <c r="E472" s="23"/>
      <c r="F472" s="24"/>
      <c r="G472" s="23"/>
      <c r="H472" s="24"/>
      <c r="I472" s="177"/>
      <c r="J472" s="500"/>
    </row>
    <row r="473" spans="2:10" ht="14.25" customHeight="1" x14ac:dyDescent="0.2">
      <c r="B473" s="329"/>
      <c r="C473" s="641" t="s">
        <v>2573</v>
      </c>
      <c r="E473" s="23"/>
      <c r="F473" s="24"/>
      <c r="G473" s="23"/>
      <c r="H473" s="24"/>
      <c r="I473" s="177"/>
      <c r="J473" s="500"/>
    </row>
    <row r="474" spans="2:10" ht="14.25" customHeight="1" x14ac:dyDescent="0.2">
      <c r="B474" s="323"/>
      <c r="C474" s="569"/>
      <c r="D474" s="709" t="s">
        <v>2601</v>
      </c>
      <c r="E474" s="10" t="s">
        <v>2602</v>
      </c>
      <c r="F474" s="9">
        <v>2016</v>
      </c>
      <c r="G474" s="10" t="s">
        <v>669</v>
      </c>
      <c r="H474" s="9">
        <v>2022</v>
      </c>
      <c r="I474" s="147">
        <v>117.29</v>
      </c>
      <c r="J474" s="352" t="str">
        <f t="shared" ref="J474:J484" si="16">IF(B474&gt;=1,SUM(B474*I474),"")</f>
        <v/>
      </c>
    </row>
    <row r="475" spans="2:10" ht="14.25" customHeight="1" x14ac:dyDescent="0.2">
      <c r="B475" s="323"/>
      <c r="C475" s="568"/>
      <c r="D475" s="710" t="s">
        <v>2711</v>
      </c>
      <c r="E475" s="38" t="s">
        <v>2712</v>
      </c>
      <c r="F475" s="9">
        <v>2016</v>
      </c>
      <c r="G475" s="10" t="s">
        <v>669</v>
      </c>
      <c r="H475" s="9">
        <v>2022</v>
      </c>
      <c r="I475" s="186"/>
      <c r="J475" s="352" t="str">
        <f t="shared" si="16"/>
        <v/>
      </c>
    </row>
    <row r="476" spans="2:10" ht="14.25" customHeight="1" x14ac:dyDescent="0.2">
      <c r="B476" s="323"/>
      <c r="C476" s="568"/>
      <c r="D476" s="710" t="s">
        <v>2713</v>
      </c>
      <c r="E476" s="38" t="s">
        <v>2714</v>
      </c>
      <c r="F476" s="9">
        <v>2016</v>
      </c>
      <c r="G476" s="10" t="s">
        <v>669</v>
      </c>
      <c r="H476" s="9">
        <v>2022</v>
      </c>
      <c r="I476" s="186"/>
      <c r="J476" s="352" t="str">
        <f t="shared" si="16"/>
        <v/>
      </c>
    </row>
    <row r="477" spans="2:10" ht="14.25" customHeight="1" x14ac:dyDescent="0.2">
      <c r="B477" s="323"/>
      <c r="C477" s="568"/>
      <c r="D477" s="710" t="s">
        <v>2704</v>
      </c>
      <c r="E477" s="38" t="s">
        <v>2715</v>
      </c>
      <c r="F477" s="9">
        <v>2016</v>
      </c>
      <c r="G477" s="10" t="s">
        <v>669</v>
      </c>
      <c r="H477" s="9">
        <v>2022</v>
      </c>
      <c r="I477" s="186"/>
      <c r="J477" s="352" t="str">
        <f t="shared" si="16"/>
        <v/>
      </c>
    </row>
    <row r="478" spans="2:10" ht="14.25" customHeight="1" x14ac:dyDescent="0.2">
      <c r="B478" s="323"/>
      <c r="C478" s="568"/>
      <c r="D478" s="710"/>
      <c r="E478" s="38"/>
      <c r="F478" s="9"/>
      <c r="G478" s="10"/>
      <c r="H478" s="9"/>
      <c r="I478" s="186"/>
      <c r="J478" s="352" t="str">
        <f t="shared" si="16"/>
        <v/>
      </c>
    </row>
    <row r="479" spans="2:10" x14ac:dyDescent="0.2">
      <c r="B479" s="323"/>
      <c r="C479" s="568"/>
      <c r="D479" s="596"/>
      <c r="E479" s="23"/>
      <c r="F479" s="9"/>
      <c r="G479" s="10"/>
      <c r="H479" s="10"/>
      <c r="I479" s="147"/>
      <c r="J479" s="352" t="str">
        <f t="shared" si="16"/>
        <v/>
      </c>
    </row>
    <row r="480" spans="2:10" x14ac:dyDescent="0.2">
      <c r="B480" s="323"/>
      <c r="C480" s="568"/>
      <c r="D480" s="597"/>
      <c r="E480" s="3"/>
      <c r="F480" s="9"/>
      <c r="G480" s="10"/>
      <c r="H480" s="10"/>
      <c r="I480" s="186"/>
      <c r="J480" s="352" t="str">
        <f t="shared" si="16"/>
        <v/>
      </c>
    </row>
    <row r="481" spans="2:10" x14ac:dyDescent="0.2">
      <c r="B481" s="323"/>
      <c r="C481" s="568"/>
      <c r="D481" s="597"/>
      <c r="E481" s="3"/>
      <c r="F481" s="9"/>
      <c r="G481" s="10"/>
      <c r="H481" s="10"/>
      <c r="I481" s="186"/>
      <c r="J481" s="352" t="str">
        <f t="shared" si="16"/>
        <v/>
      </c>
    </row>
    <row r="482" spans="2:10" x14ac:dyDescent="0.2">
      <c r="B482" s="323"/>
      <c r="C482" s="568"/>
      <c r="D482" s="597"/>
      <c r="E482" s="3"/>
      <c r="F482" s="9"/>
      <c r="G482" s="10"/>
      <c r="H482" s="10"/>
      <c r="I482" s="186"/>
      <c r="J482" s="352" t="str">
        <f t="shared" si="16"/>
        <v/>
      </c>
    </row>
    <row r="483" spans="2:10" x14ac:dyDescent="0.2">
      <c r="B483" s="323"/>
      <c r="C483" s="568"/>
      <c r="D483" s="597"/>
      <c r="E483" s="3"/>
      <c r="F483" s="9"/>
      <c r="G483" s="10"/>
      <c r="H483" s="10"/>
      <c r="I483" s="186"/>
      <c r="J483" s="352" t="str">
        <f t="shared" si="16"/>
        <v/>
      </c>
    </row>
    <row r="484" spans="2:10" x14ac:dyDescent="0.2">
      <c r="B484" s="323"/>
      <c r="C484" s="568"/>
      <c r="D484" s="597"/>
      <c r="E484" s="3"/>
      <c r="F484" s="9"/>
      <c r="G484" s="10"/>
      <c r="H484" s="10"/>
      <c r="I484" s="186"/>
      <c r="J484" s="352" t="str">
        <f t="shared" si="16"/>
        <v/>
      </c>
    </row>
    <row r="485" spans="2:10" x14ac:dyDescent="0.2">
      <c r="B485" s="323"/>
      <c r="C485" s="635"/>
      <c r="D485" s="636"/>
      <c r="E485" s="38"/>
      <c r="F485" s="9"/>
      <c r="G485" s="10"/>
      <c r="H485" s="10"/>
      <c r="I485" s="186"/>
      <c r="J485" s="353"/>
    </row>
    <row r="486" spans="2:10" ht="12.6" customHeight="1" x14ac:dyDescent="0.2">
      <c r="I486" s="260"/>
    </row>
    <row r="487" spans="2:10" ht="20.25" customHeight="1" x14ac:dyDescent="0.2">
      <c r="B487" s="40"/>
      <c r="C487" s="40"/>
      <c r="D487" s="126"/>
      <c r="E487" s="164"/>
      <c r="F487" s="108"/>
      <c r="G487" s="108"/>
      <c r="H487" s="976" t="s">
        <v>2158</v>
      </c>
      <c r="I487" s="976"/>
      <c r="J487" s="234">
        <f>SUM(J473:J486)</f>
        <v>0</v>
      </c>
    </row>
    <row r="488" spans="2:10" ht="21" customHeight="1" x14ac:dyDescent="0.2">
      <c r="B488" s="40"/>
      <c r="C488" s="40"/>
      <c r="D488" s="41"/>
      <c r="E488" s="42"/>
      <c r="F488" s="7"/>
      <c r="G488" s="978" t="s">
        <v>355</v>
      </c>
      <c r="H488" s="978"/>
      <c r="I488" s="978"/>
      <c r="J488" s="478">
        <f>SUM(J487*0.1975)</f>
        <v>0</v>
      </c>
    </row>
    <row r="489" spans="2:10" ht="20.25" customHeight="1" x14ac:dyDescent="0.2">
      <c r="B489" s="40"/>
      <c r="C489" s="40"/>
      <c r="D489" s="41"/>
      <c r="E489" s="42"/>
      <c r="F489" s="7"/>
      <c r="G489" s="42"/>
      <c r="H489" s="979" t="s">
        <v>2320</v>
      </c>
      <c r="I489" s="979"/>
      <c r="J489" s="235">
        <f>SUM(J487+J488)</f>
        <v>0</v>
      </c>
    </row>
    <row r="494" spans="2:10" ht="15.75" customHeight="1" x14ac:dyDescent="0.2">
      <c r="I494" s="260"/>
    </row>
    <row r="495" spans="2:10" x14ac:dyDescent="0.2">
      <c r="I495" s="260"/>
    </row>
    <row r="496" spans="2:10" x14ac:dyDescent="0.2">
      <c r="I496" s="260"/>
    </row>
    <row r="497" spans="9:9" customFormat="1" ht="12.75" customHeight="1" x14ac:dyDescent="0.2">
      <c r="I497" s="260"/>
    </row>
    <row r="498" spans="9:9" customFormat="1" ht="12.75" customHeight="1" x14ac:dyDescent="0.2">
      <c r="I498" s="260"/>
    </row>
    <row r="499" spans="9:9" customFormat="1" ht="12.75" customHeight="1" x14ac:dyDescent="0.2">
      <c r="I499" s="260"/>
    </row>
    <row r="500" spans="9:9" customFormat="1" ht="12.75" customHeight="1" x14ac:dyDescent="0.2">
      <c r="I500" s="260"/>
    </row>
    <row r="501" spans="9:9" customFormat="1" ht="12.75" customHeight="1" x14ac:dyDescent="0.2">
      <c r="I501" s="260"/>
    </row>
    <row r="502" spans="9:9" customFormat="1" ht="12.75" customHeight="1" x14ac:dyDescent="0.2">
      <c r="I502" s="260"/>
    </row>
    <row r="503" spans="9:9" customFormat="1" ht="12.75" customHeight="1" x14ac:dyDescent="0.2">
      <c r="I503" s="260"/>
    </row>
    <row r="504" spans="9:9" customFormat="1" ht="12.75" customHeight="1" x14ac:dyDescent="0.2">
      <c r="I504" s="260"/>
    </row>
    <row r="505" spans="9:9" customFormat="1" ht="12.75" customHeight="1" x14ac:dyDescent="0.2">
      <c r="I505" s="260"/>
    </row>
    <row r="506" spans="9:9" customFormat="1" ht="12.75" customHeight="1" x14ac:dyDescent="0.2">
      <c r="I506" s="260"/>
    </row>
    <row r="507" spans="9:9" customFormat="1" ht="12.75" customHeight="1" x14ac:dyDescent="0.2">
      <c r="I507" s="260"/>
    </row>
    <row r="508" spans="9:9" customFormat="1" ht="12.75" customHeight="1" x14ac:dyDescent="0.2">
      <c r="I508" s="260"/>
    </row>
    <row r="509" spans="9:9" customFormat="1" ht="12.75" customHeight="1" x14ac:dyDescent="0.2">
      <c r="I509" s="260"/>
    </row>
    <row r="510" spans="9:9" customFormat="1" ht="12.75" customHeight="1" x14ac:dyDescent="0.2">
      <c r="I510" s="260"/>
    </row>
    <row r="511" spans="9:9" customFormat="1" ht="12.75" customHeight="1" x14ac:dyDescent="0.2">
      <c r="I511" s="260"/>
    </row>
    <row r="512" spans="9:9" customFormat="1" ht="12.75" customHeight="1" x14ac:dyDescent="0.2">
      <c r="I512" s="260"/>
    </row>
    <row r="513" spans="2:10" ht="12.75" customHeight="1" x14ac:dyDescent="0.2">
      <c r="I513" s="260"/>
    </row>
    <row r="514" spans="2:10" ht="12.75" customHeight="1" x14ac:dyDescent="0.2">
      <c r="I514" s="260"/>
    </row>
    <row r="515" spans="2:10" ht="12.75" customHeight="1" x14ac:dyDescent="0.2">
      <c r="I515" s="260"/>
    </row>
    <row r="516" spans="2:10" ht="12.75" customHeight="1" x14ac:dyDescent="0.2">
      <c r="B516"/>
      <c r="C516"/>
      <c r="E516"/>
      <c r="I516"/>
      <c r="J516"/>
    </row>
    <row r="517" spans="2:10" x14ac:dyDescent="0.2">
      <c r="B517"/>
      <c r="C517"/>
      <c r="E517"/>
      <c r="I517"/>
      <c r="J517"/>
    </row>
    <row r="518" spans="2:10" x14ac:dyDescent="0.2">
      <c r="B518"/>
      <c r="C518"/>
      <c r="E518"/>
      <c r="I518"/>
      <c r="J518"/>
    </row>
    <row r="519" spans="2:10" x14ac:dyDescent="0.2">
      <c r="B519"/>
      <c r="C519"/>
      <c r="E519"/>
      <c r="I519"/>
      <c r="J519"/>
    </row>
    <row r="520" spans="2:10" x14ac:dyDescent="0.2">
      <c r="I520" s="260"/>
    </row>
    <row r="521" spans="2:10" x14ac:dyDescent="0.2">
      <c r="I521" s="260"/>
    </row>
    <row r="522" spans="2:10" x14ac:dyDescent="0.2">
      <c r="I522" s="260"/>
    </row>
    <row r="523" spans="2:10" x14ac:dyDescent="0.2">
      <c r="I523" s="260"/>
    </row>
    <row r="524" spans="2:10" x14ac:dyDescent="0.2">
      <c r="I524" s="260"/>
    </row>
    <row r="525" spans="2:10" x14ac:dyDescent="0.2">
      <c r="I525" s="260"/>
    </row>
    <row r="526" spans="2:10" x14ac:dyDescent="0.2">
      <c r="I526" s="260"/>
    </row>
    <row r="527" spans="2:10" x14ac:dyDescent="0.2">
      <c r="I527" s="260"/>
    </row>
    <row r="528" spans="2:10" x14ac:dyDescent="0.2">
      <c r="I528" s="260"/>
    </row>
    <row r="529" spans="9:9" customFormat="1" x14ac:dyDescent="0.2">
      <c r="I529" s="260"/>
    </row>
    <row r="530" spans="9:9" customFormat="1" x14ac:dyDescent="0.2">
      <c r="I530" s="260"/>
    </row>
    <row r="531" spans="9:9" customFormat="1" x14ac:dyDescent="0.2">
      <c r="I531" s="260"/>
    </row>
    <row r="532" spans="9:9" customFormat="1" x14ac:dyDescent="0.2">
      <c r="I532" s="260"/>
    </row>
    <row r="533" spans="9:9" customFormat="1" x14ac:dyDescent="0.2">
      <c r="I533" s="260"/>
    </row>
    <row r="534" spans="9:9" customFormat="1" x14ac:dyDescent="0.2">
      <c r="I534" s="260"/>
    </row>
    <row r="535" spans="9:9" customFormat="1" x14ac:dyDescent="0.2">
      <c r="I535" s="260"/>
    </row>
    <row r="536" spans="9:9" customFormat="1" x14ac:dyDescent="0.2">
      <c r="I536" s="260"/>
    </row>
    <row r="537" spans="9:9" customFormat="1" x14ac:dyDescent="0.2">
      <c r="I537" s="260"/>
    </row>
    <row r="538" spans="9:9" customFormat="1" x14ac:dyDescent="0.2">
      <c r="I538" s="260"/>
    </row>
    <row r="539" spans="9:9" customFormat="1" x14ac:dyDescent="0.2">
      <c r="I539" s="260"/>
    </row>
    <row r="540" spans="9:9" customFormat="1" x14ac:dyDescent="0.2">
      <c r="I540" s="260"/>
    </row>
    <row r="541" spans="9:9" customFormat="1" x14ac:dyDescent="0.2">
      <c r="I541" s="260"/>
    </row>
    <row r="542" spans="9:9" customFormat="1" x14ac:dyDescent="0.2">
      <c r="I542" s="260"/>
    </row>
    <row r="543" spans="9:9" customFormat="1" x14ac:dyDescent="0.2">
      <c r="I543" s="260"/>
    </row>
    <row r="544" spans="9:9" customFormat="1" x14ac:dyDescent="0.2">
      <c r="I544" s="260"/>
    </row>
    <row r="545" spans="9:9" customFormat="1" x14ac:dyDescent="0.2">
      <c r="I545" s="260"/>
    </row>
    <row r="546" spans="9:9" customFormat="1" x14ac:dyDescent="0.2">
      <c r="I546" s="260"/>
    </row>
    <row r="547" spans="9:9" customFormat="1" x14ac:dyDescent="0.2">
      <c r="I547" s="260"/>
    </row>
    <row r="548" spans="9:9" customFormat="1" x14ac:dyDescent="0.2">
      <c r="I548" s="260"/>
    </row>
    <row r="549" spans="9:9" customFormat="1" x14ac:dyDescent="0.2">
      <c r="I549" s="260"/>
    </row>
    <row r="550" spans="9:9" customFormat="1" x14ac:dyDescent="0.2">
      <c r="I550" s="260"/>
    </row>
    <row r="551" spans="9:9" customFormat="1" x14ac:dyDescent="0.2">
      <c r="I551" s="260"/>
    </row>
    <row r="552" spans="9:9" customFormat="1" x14ac:dyDescent="0.2">
      <c r="I552" s="260"/>
    </row>
    <row r="553" spans="9:9" customFormat="1" x14ac:dyDescent="0.2">
      <c r="I553" s="260"/>
    </row>
    <row r="554" spans="9:9" customFormat="1" x14ac:dyDescent="0.2">
      <c r="I554" s="260"/>
    </row>
    <row r="555" spans="9:9" customFormat="1" x14ac:dyDescent="0.2">
      <c r="I555" s="260"/>
    </row>
    <row r="556" spans="9:9" customFormat="1" x14ac:dyDescent="0.2">
      <c r="I556" s="260"/>
    </row>
    <row r="557" spans="9:9" customFormat="1" x14ac:dyDescent="0.2">
      <c r="I557" s="260"/>
    </row>
    <row r="558" spans="9:9" customFormat="1" x14ac:dyDescent="0.2">
      <c r="I558" s="260"/>
    </row>
    <row r="559" spans="9:9" customFormat="1" x14ac:dyDescent="0.2">
      <c r="I559" s="260"/>
    </row>
    <row r="560" spans="9:9" customFormat="1" x14ac:dyDescent="0.2">
      <c r="I560" s="260"/>
    </row>
    <row r="561" spans="9:9" customFormat="1" x14ac:dyDescent="0.2">
      <c r="I561" s="260"/>
    </row>
    <row r="562" spans="9:9" customFormat="1" x14ac:dyDescent="0.2">
      <c r="I562" s="260"/>
    </row>
    <row r="563" spans="9:9" customFormat="1" x14ac:dyDescent="0.2">
      <c r="I563" s="260"/>
    </row>
    <row r="564" spans="9:9" customFormat="1" x14ac:dyDescent="0.2">
      <c r="I564" s="260"/>
    </row>
    <row r="565" spans="9:9" customFormat="1" x14ac:dyDescent="0.2">
      <c r="I565" s="260"/>
    </row>
    <row r="566" spans="9:9" customFormat="1" x14ac:dyDescent="0.2">
      <c r="I566" s="260"/>
    </row>
    <row r="567" spans="9:9" customFormat="1" x14ac:dyDescent="0.2">
      <c r="I567" s="260"/>
    </row>
    <row r="568" spans="9:9" customFormat="1" x14ac:dyDescent="0.2">
      <c r="I568" s="260"/>
    </row>
    <row r="569" spans="9:9" customFormat="1" x14ac:dyDescent="0.2">
      <c r="I569" s="260"/>
    </row>
    <row r="570" spans="9:9" customFormat="1" x14ac:dyDescent="0.2">
      <c r="I570" s="260"/>
    </row>
    <row r="571" spans="9:9" customFormat="1" x14ac:dyDescent="0.2">
      <c r="I571" s="260"/>
    </row>
    <row r="572" spans="9:9" customFormat="1" x14ac:dyDescent="0.2">
      <c r="I572" s="260"/>
    </row>
    <row r="573" spans="9:9" customFormat="1" x14ac:dyDescent="0.2">
      <c r="I573" s="260"/>
    </row>
    <row r="574" spans="9:9" customFormat="1" x14ac:dyDescent="0.2">
      <c r="I574" s="260"/>
    </row>
    <row r="575" spans="9:9" customFormat="1" x14ac:dyDescent="0.2">
      <c r="I575" s="260"/>
    </row>
    <row r="576" spans="9:9" customFormat="1" x14ac:dyDescent="0.2">
      <c r="I576" s="260"/>
    </row>
    <row r="577" spans="9:9" customFormat="1" x14ac:dyDescent="0.2">
      <c r="I577" s="260"/>
    </row>
    <row r="578" spans="9:9" customFormat="1" x14ac:dyDescent="0.2">
      <c r="I578" s="260"/>
    </row>
    <row r="579" spans="9:9" customFormat="1" x14ac:dyDescent="0.2">
      <c r="I579" s="260"/>
    </row>
    <row r="580" spans="9:9" customFormat="1" x14ac:dyDescent="0.2">
      <c r="I580" s="260"/>
    </row>
    <row r="581" spans="9:9" customFormat="1" x14ac:dyDescent="0.2">
      <c r="I581" s="260"/>
    </row>
    <row r="582" spans="9:9" customFormat="1" x14ac:dyDescent="0.2">
      <c r="I582" s="260"/>
    </row>
    <row r="583" spans="9:9" customFormat="1" x14ac:dyDescent="0.2">
      <c r="I583" s="260"/>
    </row>
    <row r="584" spans="9:9" customFormat="1" x14ac:dyDescent="0.2">
      <c r="I584" s="260"/>
    </row>
    <row r="585" spans="9:9" customFormat="1" x14ac:dyDescent="0.2">
      <c r="I585" s="260"/>
    </row>
    <row r="586" spans="9:9" customFormat="1" x14ac:dyDescent="0.2">
      <c r="I586" s="260"/>
    </row>
    <row r="587" spans="9:9" customFormat="1" x14ac:dyDescent="0.2">
      <c r="I587" s="260"/>
    </row>
    <row r="588" spans="9:9" customFormat="1" x14ac:dyDescent="0.2">
      <c r="I588" s="260"/>
    </row>
    <row r="589" spans="9:9" customFormat="1" x14ac:dyDescent="0.2">
      <c r="I589" s="260"/>
    </row>
    <row r="590" spans="9:9" customFormat="1" x14ac:dyDescent="0.2">
      <c r="I590" s="260"/>
    </row>
    <row r="591" spans="9:9" customFormat="1" x14ac:dyDescent="0.2">
      <c r="I591" s="260"/>
    </row>
    <row r="592" spans="9:9" customFormat="1" x14ac:dyDescent="0.2">
      <c r="I592" s="260"/>
    </row>
    <row r="593" spans="9:9" customFormat="1" x14ac:dyDescent="0.2">
      <c r="I593" s="260"/>
    </row>
    <row r="594" spans="9:9" customFormat="1" x14ac:dyDescent="0.2">
      <c r="I594" s="260"/>
    </row>
    <row r="595" spans="9:9" customFormat="1" x14ac:dyDescent="0.2">
      <c r="I595" s="260"/>
    </row>
    <row r="596" spans="9:9" customFormat="1" x14ac:dyDescent="0.2">
      <c r="I596" s="260"/>
    </row>
    <row r="597" spans="9:9" customFormat="1" x14ac:dyDescent="0.2">
      <c r="I597" s="260"/>
    </row>
    <row r="598" spans="9:9" customFormat="1" x14ac:dyDescent="0.2">
      <c r="I598" s="260"/>
    </row>
    <row r="599" spans="9:9" customFormat="1" x14ac:dyDescent="0.2">
      <c r="I599" s="260"/>
    </row>
    <row r="600" spans="9:9" customFormat="1" x14ac:dyDescent="0.2">
      <c r="I600" s="260"/>
    </row>
    <row r="601" spans="9:9" customFormat="1" x14ac:dyDescent="0.2">
      <c r="I601" s="260"/>
    </row>
    <row r="602" spans="9:9" customFormat="1" x14ac:dyDescent="0.2">
      <c r="I602" s="260"/>
    </row>
    <row r="603" spans="9:9" customFormat="1" x14ac:dyDescent="0.2">
      <c r="I603" s="260"/>
    </row>
    <row r="604" spans="9:9" customFormat="1" x14ac:dyDescent="0.2">
      <c r="I604" s="260"/>
    </row>
    <row r="605" spans="9:9" customFormat="1" x14ac:dyDescent="0.2">
      <c r="I605" s="260"/>
    </row>
    <row r="606" spans="9:9" customFormat="1" x14ac:dyDescent="0.2">
      <c r="I606" s="260"/>
    </row>
    <row r="607" spans="9:9" customFormat="1" x14ac:dyDescent="0.2">
      <c r="I607" s="260"/>
    </row>
    <row r="608" spans="9:9" customFormat="1" x14ac:dyDescent="0.2">
      <c r="I608" s="260"/>
    </row>
    <row r="609" spans="9:9" customFormat="1" x14ac:dyDescent="0.2">
      <c r="I609" s="260"/>
    </row>
    <row r="610" spans="9:9" customFormat="1" x14ac:dyDescent="0.2">
      <c r="I610" s="260"/>
    </row>
    <row r="611" spans="9:9" customFormat="1" x14ac:dyDescent="0.2">
      <c r="I611" s="260"/>
    </row>
    <row r="612" spans="9:9" customFormat="1" x14ac:dyDescent="0.2">
      <c r="I612" s="260"/>
    </row>
    <row r="613" spans="9:9" customFormat="1" x14ac:dyDescent="0.2">
      <c r="I613" s="260"/>
    </row>
    <row r="614" spans="9:9" customFormat="1" x14ac:dyDescent="0.2">
      <c r="I614" s="260"/>
    </row>
    <row r="615" spans="9:9" customFormat="1" x14ac:dyDescent="0.2">
      <c r="I615" s="260"/>
    </row>
    <row r="616" spans="9:9" customFormat="1" x14ac:dyDescent="0.2">
      <c r="I616" s="260"/>
    </row>
    <row r="617" spans="9:9" customFormat="1" x14ac:dyDescent="0.2">
      <c r="I617" s="260"/>
    </row>
    <row r="618" spans="9:9" customFormat="1" x14ac:dyDescent="0.2">
      <c r="I618" s="260"/>
    </row>
    <row r="619" spans="9:9" customFormat="1" x14ac:dyDescent="0.2">
      <c r="I619" s="260"/>
    </row>
    <row r="620" spans="9:9" customFormat="1" x14ac:dyDescent="0.2">
      <c r="I620" s="260"/>
    </row>
    <row r="621" spans="9:9" customFormat="1" x14ac:dyDescent="0.2">
      <c r="I621" s="260"/>
    </row>
    <row r="622" spans="9:9" customFormat="1" x14ac:dyDescent="0.2">
      <c r="I622" s="260"/>
    </row>
    <row r="623" spans="9:9" customFormat="1" x14ac:dyDescent="0.2">
      <c r="I623" s="260"/>
    </row>
    <row r="624" spans="9:9" customFormat="1" x14ac:dyDescent="0.2">
      <c r="I624" s="260"/>
    </row>
    <row r="625" spans="9:9" customFormat="1" x14ac:dyDescent="0.2">
      <c r="I625" s="260"/>
    </row>
    <row r="626" spans="9:9" customFormat="1" x14ac:dyDescent="0.2">
      <c r="I626" s="260"/>
    </row>
    <row r="627" spans="9:9" customFormat="1" x14ac:dyDescent="0.2">
      <c r="I627" s="260"/>
    </row>
    <row r="628" spans="9:9" customFormat="1" x14ac:dyDescent="0.2">
      <c r="I628" s="260"/>
    </row>
    <row r="629" spans="9:9" customFormat="1" x14ac:dyDescent="0.2">
      <c r="I629" s="260"/>
    </row>
    <row r="630" spans="9:9" customFormat="1" x14ac:dyDescent="0.2">
      <c r="I630" s="260"/>
    </row>
    <row r="631" spans="9:9" customFormat="1" x14ac:dyDescent="0.2">
      <c r="I631" s="260"/>
    </row>
    <row r="632" spans="9:9" customFormat="1" x14ac:dyDescent="0.2">
      <c r="I632" s="260"/>
    </row>
    <row r="633" spans="9:9" customFormat="1" x14ac:dyDescent="0.2">
      <c r="I633" s="260"/>
    </row>
    <row r="634" spans="9:9" customFormat="1" x14ac:dyDescent="0.2">
      <c r="I634" s="260"/>
    </row>
    <row r="635" spans="9:9" customFormat="1" x14ac:dyDescent="0.2">
      <c r="I635" s="260"/>
    </row>
    <row r="636" spans="9:9" customFormat="1" x14ac:dyDescent="0.2">
      <c r="I636" s="260"/>
    </row>
    <row r="637" spans="9:9" customFormat="1" x14ac:dyDescent="0.2">
      <c r="I637" s="260"/>
    </row>
    <row r="638" spans="9:9" customFormat="1" x14ac:dyDescent="0.2">
      <c r="I638" s="260"/>
    </row>
    <row r="639" spans="9:9" customFormat="1" x14ac:dyDescent="0.2">
      <c r="I639" s="260"/>
    </row>
    <row r="640" spans="9:9" customFormat="1" x14ac:dyDescent="0.2">
      <c r="I640" s="260"/>
    </row>
    <row r="641" spans="9:9" customFormat="1" x14ac:dyDescent="0.2">
      <c r="I641" s="260"/>
    </row>
    <row r="642" spans="9:9" customFormat="1" x14ac:dyDescent="0.2">
      <c r="I642" s="260"/>
    </row>
    <row r="643" spans="9:9" customFormat="1" x14ac:dyDescent="0.2">
      <c r="I643" s="260"/>
    </row>
    <row r="644" spans="9:9" customFormat="1" x14ac:dyDescent="0.2">
      <c r="I644" s="260"/>
    </row>
    <row r="645" spans="9:9" customFormat="1" x14ac:dyDescent="0.2">
      <c r="I645" s="260"/>
    </row>
    <row r="646" spans="9:9" customFormat="1" x14ac:dyDescent="0.2">
      <c r="I646" s="260"/>
    </row>
    <row r="647" spans="9:9" customFormat="1" x14ac:dyDescent="0.2">
      <c r="I647" s="260"/>
    </row>
    <row r="648" spans="9:9" customFormat="1" x14ac:dyDescent="0.2">
      <c r="I648" s="260"/>
    </row>
    <row r="649" spans="9:9" customFormat="1" x14ac:dyDescent="0.2">
      <c r="I649" s="260"/>
    </row>
    <row r="650" spans="9:9" customFormat="1" x14ac:dyDescent="0.2">
      <c r="I650" s="260"/>
    </row>
    <row r="651" spans="9:9" customFormat="1" x14ac:dyDescent="0.2">
      <c r="I651" s="260"/>
    </row>
    <row r="652" spans="9:9" customFormat="1" x14ac:dyDescent="0.2">
      <c r="I652" s="260"/>
    </row>
    <row r="653" spans="9:9" customFormat="1" x14ac:dyDescent="0.2">
      <c r="I653" s="260"/>
    </row>
    <row r="654" spans="9:9" customFormat="1" x14ac:dyDescent="0.2">
      <c r="I654" s="260"/>
    </row>
    <row r="655" spans="9:9" customFormat="1" x14ac:dyDescent="0.2">
      <c r="I655" s="260"/>
    </row>
    <row r="656" spans="9:9" customFormat="1" x14ac:dyDescent="0.2">
      <c r="I656" s="260"/>
    </row>
    <row r="657" spans="9:9" customFormat="1" x14ac:dyDescent="0.2">
      <c r="I657" s="260"/>
    </row>
    <row r="658" spans="9:9" customFormat="1" x14ac:dyDescent="0.2">
      <c r="I658" s="260"/>
    </row>
    <row r="659" spans="9:9" customFormat="1" x14ac:dyDescent="0.2">
      <c r="I659" s="260"/>
    </row>
    <row r="660" spans="9:9" customFormat="1" x14ac:dyDescent="0.2">
      <c r="I660" s="260"/>
    </row>
    <row r="661" spans="9:9" customFormat="1" x14ac:dyDescent="0.2">
      <c r="I661" s="260"/>
    </row>
    <row r="662" spans="9:9" customFormat="1" x14ac:dyDescent="0.2">
      <c r="I662" s="260"/>
    </row>
    <row r="663" spans="9:9" customFormat="1" x14ac:dyDescent="0.2">
      <c r="I663" s="260"/>
    </row>
    <row r="664" spans="9:9" customFormat="1" x14ac:dyDescent="0.2">
      <c r="I664" s="260"/>
    </row>
    <row r="665" spans="9:9" customFormat="1" x14ac:dyDescent="0.2">
      <c r="I665" s="260"/>
    </row>
    <row r="666" spans="9:9" customFormat="1" x14ac:dyDescent="0.2">
      <c r="I666" s="260"/>
    </row>
    <row r="667" spans="9:9" customFormat="1" x14ac:dyDescent="0.2">
      <c r="I667" s="260"/>
    </row>
    <row r="668" spans="9:9" customFormat="1" x14ac:dyDescent="0.2">
      <c r="I668" s="260"/>
    </row>
    <row r="669" spans="9:9" customFormat="1" x14ac:dyDescent="0.2">
      <c r="I669" s="260"/>
    </row>
    <row r="670" spans="9:9" customFormat="1" x14ac:dyDescent="0.2">
      <c r="I670" s="260"/>
    </row>
    <row r="671" spans="9:9" customFormat="1" x14ac:dyDescent="0.2">
      <c r="I671" s="260"/>
    </row>
  </sheetData>
  <mergeCells count="53">
    <mergeCell ref="B394:C394"/>
    <mergeCell ref="K362:R362"/>
    <mergeCell ref="K363:R363"/>
    <mergeCell ref="K364:R364"/>
    <mergeCell ref="H437:I437"/>
    <mergeCell ref="G436:I436"/>
    <mergeCell ref="H402:I402"/>
    <mergeCell ref="H435:I435"/>
    <mergeCell ref="G382:I382"/>
    <mergeCell ref="G403:I403"/>
    <mergeCell ref="H489:I489"/>
    <mergeCell ref="K361:R361"/>
    <mergeCell ref="H348:I348"/>
    <mergeCell ref="G349:I349"/>
    <mergeCell ref="H350:I350"/>
    <mergeCell ref="H381:I381"/>
    <mergeCell ref="H383:I383"/>
    <mergeCell ref="H404:I404"/>
    <mergeCell ref="H468:I468"/>
    <mergeCell ref="G488:I488"/>
    <mergeCell ref="H487:I487"/>
    <mergeCell ref="H470:I470"/>
    <mergeCell ref="H134:I134"/>
    <mergeCell ref="H164:I164"/>
    <mergeCell ref="H285:I285"/>
    <mergeCell ref="H99:I99"/>
    <mergeCell ref="H97:I97"/>
    <mergeCell ref="G98:I98"/>
    <mergeCell ref="H213:I213"/>
    <mergeCell ref="H199:I199"/>
    <mergeCell ref="G165:I165"/>
    <mergeCell ref="H166:I166"/>
    <mergeCell ref="G133:I133"/>
    <mergeCell ref="H197:I197"/>
    <mergeCell ref="G198:I198"/>
    <mergeCell ref="H215:I215"/>
    <mergeCell ref="G284:I284"/>
    <mergeCell ref="G214:I214"/>
    <mergeCell ref="H29:I29"/>
    <mergeCell ref="G30:I30"/>
    <mergeCell ref="H31:I31"/>
    <mergeCell ref="H65:I65"/>
    <mergeCell ref="H132:I132"/>
    <mergeCell ref="H63:I63"/>
    <mergeCell ref="G64:I64"/>
    <mergeCell ref="H248:I248"/>
    <mergeCell ref="G249:I249"/>
    <mergeCell ref="H250:I250"/>
    <mergeCell ref="H283:I283"/>
    <mergeCell ref="G469:I469"/>
    <mergeCell ref="H317:I317"/>
    <mergeCell ref="H315:I315"/>
    <mergeCell ref="G316:I316"/>
  </mergeCells>
  <phoneticPr fontId="8" type="noConversion"/>
  <conditionalFormatting sqref="J98:J99 J487:J489 J468:J470 J435:J437 J381:J383 J348:J350 J315:J318 J283:J285 J248:J250 J402:J404 J219 J213:J215 J30:J31 J133:J134 J197:J199 J165:J166 J64:J66">
    <cfRule type="cellIs" dxfId="11" priority="3" stopIfTrue="1" operator="lessThan">
      <formula>1</formula>
    </cfRule>
  </conditionalFormatting>
  <conditionalFormatting sqref="J220 J152:J154 J167:J169 J143:J145 J135:J136 J200:J202 J112:J114 J129:J130 J89:J92 J19:J26 J9:J13 J5:J7 J15 J17 J32:J43 J49:J57">
    <cfRule type="cellIs" dxfId="10" priority="4" stopIfTrue="1" operator="lessThanOrEqual">
      <formula>0</formula>
    </cfRule>
  </conditionalFormatting>
  <conditionalFormatting sqref="J44 J48">
    <cfRule type="cellIs" dxfId="9" priority="2" stopIfTrue="1" operator="lessThanOrEqual">
      <formula>0</formula>
    </cfRule>
  </conditionalFormatting>
  <conditionalFormatting sqref="J45:J47">
    <cfRule type="cellIs" dxfId="8" priority="1" stopIfTrue="1" operator="lessThanOrEqual">
      <formula>0</formula>
    </cfRule>
  </conditionalFormatting>
  <printOptions horizontalCentered="1"/>
  <pageMargins left="0.27" right="0.4" top="1.29" bottom="0.35" header="0.37" footer="0.17"/>
  <pageSetup scale="99" firstPageNumber="91" orientation="landscape" useFirstPageNumber="1" horizontalDpi="4294967292" verticalDpi="300" r:id="rId1"/>
  <headerFooter alignWithMargins="0">
    <oddHeader>&amp;LSchool ___________________________ Site # _________
Charge to Account: ______________________________&amp;RPrincipal's Signature __________________________
Date __________________________
&amp;"Arial,Bold"
2005-2006</oddHeader>
    <oddFooter>&amp;C&amp;"Arial,Bold"History Social Science
&amp;P</oddFooter>
  </headerFooter>
  <rowBreaks count="2" manualBreakCount="2">
    <brk id="31" max="16383" man="1"/>
    <brk id="215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opLeftCell="B4" zoomScale="83" zoomScaleNormal="83" workbookViewId="0">
      <selection activeCell="I30" sqref="I30"/>
    </sheetView>
  </sheetViews>
  <sheetFormatPr defaultRowHeight="12.75" x14ac:dyDescent="0.2"/>
  <cols>
    <col min="1" max="1" width="0.5703125" hidden="1" customWidth="1"/>
    <col min="2" max="2" width="8" style="217" customWidth="1"/>
    <col min="3" max="3" width="58.85546875" customWidth="1"/>
    <col min="4" max="4" width="15.85546875" customWidth="1"/>
    <col min="5" max="5" width="10.42578125" customWidth="1"/>
    <col min="6" max="6" width="7" customWidth="1"/>
    <col min="7" max="7" width="7.85546875" customWidth="1"/>
    <col min="8" max="8" width="8.85546875" style="132" customWidth="1"/>
    <col min="9" max="9" width="12.28515625" style="47" customWidth="1"/>
  </cols>
  <sheetData>
    <row r="1" spans="1:9" x14ac:dyDescent="0.2">
      <c r="B1" s="1" t="s">
        <v>0</v>
      </c>
      <c r="C1" s="2"/>
      <c r="D1" s="3"/>
      <c r="E1" s="2" t="s">
        <v>2156</v>
      </c>
      <c r="F1" s="3" t="s">
        <v>1324</v>
      </c>
      <c r="G1" s="2" t="s">
        <v>1325</v>
      </c>
      <c r="H1" s="128" t="s">
        <v>1326</v>
      </c>
      <c r="I1" s="5" t="s">
        <v>1327</v>
      </c>
    </row>
    <row r="2" spans="1:9" x14ac:dyDescent="0.2">
      <c r="B2" s="8" t="s">
        <v>1890</v>
      </c>
      <c r="C2" s="9" t="s">
        <v>533</v>
      </c>
      <c r="D2" s="10" t="s">
        <v>534</v>
      </c>
      <c r="E2" s="9" t="s">
        <v>2157</v>
      </c>
      <c r="F2" s="10" t="s">
        <v>535</v>
      </c>
      <c r="G2" s="9" t="s">
        <v>536</v>
      </c>
      <c r="H2" s="129" t="s">
        <v>537</v>
      </c>
      <c r="I2" s="12" t="s">
        <v>537</v>
      </c>
    </row>
    <row r="3" spans="1:9" ht="14.25" customHeight="1" x14ac:dyDescent="0.2">
      <c r="B3" s="13"/>
      <c r="C3" s="133"/>
      <c r="D3" s="15"/>
      <c r="E3" s="16"/>
      <c r="F3" s="15"/>
      <c r="G3" s="16"/>
      <c r="H3" s="130"/>
      <c r="I3" s="18"/>
    </row>
    <row r="4" spans="1:9" ht="21.75" customHeight="1" x14ac:dyDescent="0.2">
      <c r="B4" s="22"/>
      <c r="C4" s="205" t="s">
        <v>554</v>
      </c>
      <c r="D4" s="23"/>
      <c r="E4" s="24"/>
      <c r="F4" s="23"/>
      <c r="G4" s="24"/>
      <c r="H4" s="86"/>
      <c r="I4" s="26"/>
    </row>
    <row r="5" spans="1:9" s="47" customFormat="1" ht="18" customHeight="1" x14ac:dyDescent="0.2">
      <c r="B5" s="13"/>
      <c r="C5" s="91"/>
      <c r="D5" s="23"/>
      <c r="E5" s="24"/>
      <c r="F5" s="23"/>
      <c r="G5" s="24"/>
      <c r="H5" s="86"/>
      <c r="I5" s="18"/>
    </row>
    <row r="6" spans="1:9" ht="13.5" customHeight="1" x14ac:dyDescent="0.2">
      <c r="B6" s="1032" t="s">
        <v>1469</v>
      </c>
      <c r="C6" s="1033"/>
      <c r="D6" s="23"/>
      <c r="E6" s="24"/>
      <c r="F6" s="23"/>
      <c r="G6" s="24"/>
      <c r="H6" s="86"/>
      <c r="I6" s="18"/>
    </row>
    <row r="7" spans="1:9" x14ac:dyDescent="0.2">
      <c r="B7" s="1019"/>
      <c r="C7" s="102" t="s">
        <v>1470</v>
      </c>
      <c r="D7" s="23"/>
      <c r="E7" s="24"/>
      <c r="F7" s="23"/>
      <c r="G7" s="24"/>
      <c r="H7" s="1022">
        <v>46.95</v>
      </c>
      <c r="I7" s="990" t="str">
        <f>IF(B7&gt;=1,SUM(B7*H7),"")</f>
        <v/>
      </c>
    </row>
    <row r="8" spans="1:9" x14ac:dyDescent="0.2">
      <c r="B8" s="1010"/>
      <c r="C8" s="28" t="s">
        <v>1275</v>
      </c>
      <c r="D8" s="23" t="s">
        <v>1279</v>
      </c>
      <c r="E8" s="9">
        <v>2005</v>
      </c>
      <c r="F8" s="10" t="s">
        <v>669</v>
      </c>
      <c r="G8" s="9">
        <v>2012</v>
      </c>
      <c r="H8" s="1023"/>
      <c r="I8" s="991"/>
    </row>
    <row r="9" spans="1:9" x14ac:dyDescent="0.2">
      <c r="B9" s="34"/>
      <c r="C9" s="30" t="s">
        <v>1471</v>
      </c>
      <c r="D9" s="3" t="s">
        <v>1278</v>
      </c>
      <c r="E9" s="9">
        <v>2005</v>
      </c>
      <c r="F9" s="38" t="s">
        <v>669</v>
      </c>
      <c r="G9" s="39">
        <v>2009</v>
      </c>
      <c r="H9" s="83">
        <v>39.950000000000003</v>
      </c>
      <c r="I9" s="31" t="str">
        <f>IF(B9&gt;=1,SUM(B9*H9),"")</f>
        <v/>
      </c>
    </row>
    <row r="10" spans="1:9" x14ac:dyDescent="0.2">
      <c r="B10" s="34"/>
      <c r="C10" s="35" t="s">
        <v>1276</v>
      </c>
      <c r="D10" s="38" t="s">
        <v>1280</v>
      </c>
      <c r="E10" s="9">
        <v>2002</v>
      </c>
      <c r="F10" s="38" t="s">
        <v>669</v>
      </c>
      <c r="G10" s="39">
        <v>2009</v>
      </c>
      <c r="H10" s="82">
        <v>79.95</v>
      </c>
      <c r="I10" s="31" t="str">
        <f>IF(B10&gt;=1,SUM(B10*H10),"")</f>
        <v/>
      </c>
    </row>
    <row r="11" spans="1:9" x14ac:dyDescent="0.2">
      <c r="B11" s="34"/>
      <c r="C11" s="99" t="s">
        <v>1277</v>
      </c>
      <c r="D11" s="38" t="s">
        <v>2161</v>
      </c>
      <c r="E11" s="9">
        <v>2002</v>
      </c>
      <c r="F11" s="38" t="s">
        <v>669</v>
      </c>
      <c r="G11" s="39">
        <v>2009</v>
      </c>
      <c r="H11" s="83">
        <v>99.95</v>
      </c>
      <c r="I11" s="31" t="str">
        <f>IF(B11&gt;=1,SUM(B11*H11),"")</f>
        <v/>
      </c>
    </row>
    <row r="12" spans="1:9" x14ac:dyDescent="0.2">
      <c r="B12"/>
      <c r="H12"/>
      <c r="I12"/>
    </row>
    <row r="13" spans="1:9" x14ac:dyDescent="0.2">
      <c r="B13"/>
      <c r="H13"/>
      <c r="I13"/>
    </row>
    <row r="14" spans="1:9" s="47" customFormat="1" ht="15.75" customHeight="1" x14ac:dyDescent="0.2">
      <c r="B14"/>
      <c r="C14"/>
      <c r="D14"/>
      <c r="E14"/>
      <c r="F14"/>
      <c r="G14"/>
      <c r="H14"/>
      <c r="I14"/>
    </row>
    <row r="15" spans="1:9" x14ac:dyDescent="0.2">
      <c r="B15"/>
      <c r="H15"/>
      <c r="I15"/>
    </row>
    <row r="16" spans="1:9" x14ac:dyDescent="0.2">
      <c r="A16" s="65"/>
      <c r="B16"/>
      <c r="H16"/>
      <c r="I16"/>
    </row>
    <row r="17" spans="2:9" x14ac:dyDescent="0.2">
      <c r="B17"/>
      <c r="H17"/>
      <c r="I17"/>
    </row>
    <row r="18" spans="2:9" x14ac:dyDescent="0.2">
      <c r="B18"/>
      <c r="H18"/>
      <c r="I18"/>
    </row>
    <row r="19" spans="2:9" x14ac:dyDescent="0.2">
      <c r="B19"/>
      <c r="H19"/>
      <c r="I19"/>
    </row>
    <row r="20" spans="2:9" x14ac:dyDescent="0.2">
      <c r="B20"/>
      <c r="H20"/>
      <c r="I20"/>
    </row>
    <row r="21" spans="2:9" x14ac:dyDescent="0.2">
      <c r="B21"/>
      <c r="H21"/>
      <c r="I21"/>
    </row>
    <row r="22" spans="2:9" x14ac:dyDescent="0.2">
      <c r="B22"/>
      <c r="H22"/>
      <c r="I22"/>
    </row>
    <row r="23" spans="2:9" x14ac:dyDescent="0.2">
      <c r="B23"/>
      <c r="H23"/>
      <c r="I23"/>
    </row>
    <row r="24" spans="2:9" x14ac:dyDescent="0.2">
      <c r="B24"/>
      <c r="H24"/>
      <c r="I24"/>
    </row>
    <row r="25" spans="2:9" x14ac:dyDescent="0.2">
      <c r="B25"/>
      <c r="H25"/>
      <c r="I25"/>
    </row>
    <row r="26" spans="2:9" s="47" customFormat="1" x14ac:dyDescent="0.2"/>
    <row r="27" spans="2:9" s="47" customFormat="1" x14ac:dyDescent="0.2">
      <c r="B27" s="13"/>
      <c r="C27" s="163"/>
      <c r="D27" s="15"/>
      <c r="E27" s="16"/>
      <c r="F27" s="15"/>
      <c r="G27" s="16"/>
      <c r="H27" s="156"/>
      <c r="I27" s="69"/>
    </row>
    <row r="28" spans="2:9" s="47" customFormat="1" x14ac:dyDescent="0.2">
      <c r="B28" s="13"/>
      <c r="C28" s="163"/>
      <c r="D28" s="15"/>
      <c r="E28" s="16"/>
      <c r="F28" s="15"/>
      <c r="G28" s="16"/>
      <c r="H28" s="156"/>
      <c r="I28" s="69"/>
    </row>
    <row r="29" spans="2:9" ht="20.25" customHeight="1" x14ac:dyDescent="0.2">
      <c r="B29" s="40"/>
      <c r="C29" s="126"/>
      <c r="D29" s="108"/>
      <c r="E29" s="108"/>
      <c r="F29" s="108"/>
      <c r="G29" s="976" t="s">
        <v>2158</v>
      </c>
      <c r="H29" s="976"/>
      <c r="I29" s="234">
        <f>SUM(I7:I26)</f>
        <v>0</v>
      </c>
    </row>
    <row r="30" spans="2:9" ht="21" customHeight="1" x14ac:dyDescent="0.2">
      <c r="B30" s="40"/>
      <c r="C30" s="1029"/>
      <c r="D30" s="1029"/>
      <c r="E30" s="7"/>
      <c r="F30" s="978" t="s">
        <v>355</v>
      </c>
      <c r="G30" s="978"/>
      <c r="H30" s="978"/>
      <c r="I30" s="43">
        <f>SUM(I29*0.1975)</f>
        <v>0</v>
      </c>
    </row>
    <row r="31" spans="2:9" ht="20.25" customHeight="1" x14ac:dyDescent="0.2">
      <c r="B31" s="40"/>
      <c r="C31" s="1020"/>
      <c r="D31" s="1020"/>
      <c r="E31" s="108"/>
      <c r="F31" s="108"/>
      <c r="G31" s="979" t="s">
        <v>2032</v>
      </c>
      <c r="H31" s="979"/>
      <c r="I31" s="93">
        <f>I29+I30</f>
        <v>0</v>
      </c>
    </row>
    <row r="32" spans="2:9" ht="14.25" customHeight="1" x14ac:dyDescent="0.2">
      <c r="B32" s="225"/>
      <c r="H32"/>
      <c r="I32"/>
    </row>
  </sheetData>
  <mergeCells count="9">
    <mergeCell ref="I7:I8"/>
    <mergeCell ref="G31:H31"/>
    <mergeCell ref="C30:D30"/>
    <mergeCell ref="C31:D31"/>
    <mergeCell ref="B6:C6"/>
    <mergeCell ref="G29:H29"/>
    <mergeCell ref="F30:H30"/>
    <mergeCell ref="B7:B8"/>
    <mergeCell ref="H7:H8"/>
  </mergeCells>
  <phoneticPr fontId="8" type="noConversion"/>
  <conditionalFormatting sqref="I29:I32">
    <cfRule type="cellIs" dxfId="7" priority="1" stopIfTrue="1" operator="lessThan">
      <formula>1</formula>
    </cfRule>
  </conditionalFormatting>
  <printOptions horizontalCentered="1"/>
  <pageMargins left="0.27" right="0.4" top="1.42" bottom="0.43" header="0.51" footer="0.23"/>
  <pageSetup scale="99" firstPageNumber="109" orientation="landscape" useFirstPageNumber="1" horizontalDpi="4294967292" verticalDpi="300" r:id="rId1"/>
  <headerFooter alignWithMargins="0">
    <oddHeader>&amp;LSchool and Site Number __________________________
Charge to Account: ______________________________&amp;RPrincipal's Signature __________________________
Date __________________________
&amp;"Arial,Bold"
2005-2006</oddHeader>
    <oddFooter xml:space="preserve">&amp;C&amp;"Arial,Bold"Introduction to Theater Arts
&amp;P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showGridLines="0" showZeros="0" topLeftCell="B76" zoomScale="83" zoomScaleNormal="83" workbookViewId="0">
      <selection activeCell="H221" sqref="H221"/>
    </sheetView>
  </sheetViews>
  <sheetFormatPr defaultRowHeight="12.75" x14ac:dyDescent="0.2"/>
  <cols>
    <col min="1" max="1" width="0.5703125" hidden="1" customWidth="1"/>
    <col min="2" max="2" width="8" style="217" customWidth="1"/>
    <col min="3" max="3" width="60.5703125" customWidth="1"/>
    <col min="4" max="4" width="16.85546875" customWidth="1"/>
    <col min="5" max="5" width="10.42578125" customWidth="1"/>
    <col min="6" max="6" width="7" style="290" customWidth="1"/>
    <col min="7" max="7" width="7.85546875" customWidth="1"/>
    <col min="8" max="8" width="8.85546875" style="263" customWidth="1"/>
    <col min="9" max="9" width="12.28515625" style="47" customWidth="1"/>
    <col min="12" max="12" width="38.42578125" customWidth="1"/>
    <col min="15" max="15" width="21.7109375" customWidth="1"/>
  </cols>
  <sheetData>
    <row r="1" spans="2:9" x14ac:dyDescent="0.2">
      <c r="B1" s="1" t="s">
        <v>0</v>
      </c>
      <c r="C1" s="2"/>
      <c r="D1" s="3"/>
      <c r="E1" s="2" t="s">
        <v>2156</v>
      </c>
      <c r="F1" s="3" t="s">
        <v>1324</v>
      </c>
      <c r="G1" s="2" t="s">
        <v>1325</v>
      </c>
      <c r="H1" s="254" t="s">
        <v>1326</v>
      </c>
      <c r="I1" s="5" t="s">
        <v>1327</v>
      </c>
    </row>
    <row r="2" spans="2:9" x14ac:dyDescent="0.2">
      <c r="B2" s="8" t="s">
        <v>1890</v>
      </c>
      <c r="C2" s="9" t="s">
        <v>533</v>
      </c>
      <c r="D2" s="10" t="s">
        <v>534</v>
      </c>
      <c r="E2" s="9" t="s">
        <v>2157</v>
      </c>
      <c r="F2" s="10" t="s">
        <v>535</v>
      </c>
      <c r="G2" s="9" t="s">
        <v>536</v>
      </c>
      <c r="H2" s="255" t="s">
        <v>537</v>
      </c>
      <c r="I2" s="12" t="s">
        <v>537</v>
      </c>
    </row>
    <row r="3" spans="2:9" ht="14.25" customHeight="1" x14ac:dyDescent="0.2">
      <c r="B3" s="13"/>
      <c r="C3" s="14"/>
      <c r="D3" s="15"/>
      <c r="E3" s="16"/>
      <c r="F3" s="15"/>
      <c r="G3" s="16"/>
      <c r="H3" s="256"/>
      <c r="I3" s="18"/>
    </row>
    <row r="11" spans="2:9" s="19" customFormat="1" x14ac:dyDescent="0.2">
      <c r="B11" s="473"/>
      <c r="C11" s="115"/>
      <c r="D11" s="15"/>
      <c r="E11" s="24"/>
      <c r="F11" s="15"/>
      <c r="G11" s="24"/>
      <c r="H11" s="177"/>
      <c r="I11" s="863"/>
    </row>
    <row r="12" spans="2:9" s="19" customFormat="1" x14ac:dyDescent="0.2">
      <c r="B12" s="473"/>
      <c r="C12" s="115"/>
      <c r="D12" s="15"/>
      <c r="E12" s="24"/>
      <c r="F12" s="15"/>
      <c r="G12" s="24"/>
      <c r="H12" s="177"/>
      <c r="I12" s="863"/>
    </row>
    <row r="13" spans="2:9" s="19" customFormat="1" x14ac:dyDescent="0.2">
      <c r="B13" s="473"/>
      <c r="C13" s="115"/>
      <c r="D13" s="15"/>
      <c r="E13" s="24"/>
      <c r="F13" s="15"/>
      <c r="G13" s="24"/>
      <c r="H13" s="177"/>
      <c r="I13" s="863"/>
    </row>
    <row r="14" spans="2:9" s="19" customFormat="1" x14ac:dyDescent="0.2">
      <c r="B14" s="473"/>
      <c r="C14" s="115"/>
      <c r="D14" s="15"/>
      <c r="E14" s="24"/>
      <c r="F14" s="15"/>
      <c r="G14" s="24"/>
      <c r="H14" s="177"/>
      <c r="I14" s="863"/>
    </row>
    <row r="15" spans="2:9" s="27" customFormat="1" ht="15" customHeight="1" x14ac:dyDescent="0.2">
      <c r="B15" s="78"/>
      <c r="C15" s="107" t="s">
        <v>376</v>
      </c>
      <c r="D15" s="42"/>
      <c r="E15" s="111"/>
      <c r="F15" s="42"/>
      <c r="G15" s="111"/>
      <c r="H15" s="302"/>
      <c r="I15" s="44"/>
    </row>
    <row r="16" spans="2:9" s="27" customFormat="1" ht="13.5" customHeight="1" x14ac:dyDescent="0.2">
      <c r="B16" s="1037" t="s">
        <v>1646</v>
      </c>
      <c r="C16" s="1038"/>
      <c r="D16" s="60"/>
      <c r="E16" s="60"/>
      <c r="F16" s="170"/>
      <c r="G16" s="60"/>
      <c r="H16" s="183"/>
      <c r="I16" s="169"/>
    </row>
    <row r="17" spans="2:10" s="19" customFormat="1" x14ac:dyDescent="0.2">
      <c r="B17" s="530"/>
      <c r="C17" s="393" t="s">
        <v>2899</v>
      </c>
      <c r="E17" s="60"/>
      <c r="F17" s="320"/>
      <c r="G17" s="60"/>
      <c r="H17" s="183"/>
      <c r="I17" s="27"/>
    </row>
    <row r="18" spans="2:10" s="19" customFormat="1" x14ac:dyDescent="0.2">
      <c r="B18" s="474"/>
      <c r="C18" s="48" t="s">
        <v>1036</v>
      </c>
      <c r="D18" s="390" t="s">
        <v>2898</v>
      </c>
      <c r="E18" s="9">
        <v>2016</v>
      </c>
      <c r="F18" s="10" t="s">
        <v>178</v>
      </c>
      <c r="G18" s="9">
        <v>2022</v>
      </c>
      <c r="H18" s="185">
        <v>174</v>
      </c>
      <c r="I18" s="148" t="str">
        <f>IF(B18&gt;=1,SUM(B18*H18),"")</f>
        <v/>
      </c>
    </row>
    <row r="19" spans="2:10" s="19" customFormat="1" x14ac:dyDescent="0.2">
      <c r="B19" s="232"/>
      <c r="C19" s="35" t="s">
        <v>2179</v>
      </c>
      <c r="D19" s="391" t="s">
        <v>2900</v>
      </c>
      <c r="E19" s="39">
        <v>2016</v>
      </c>
      <c r="F19" s="38" t="s">
        <v>178</v>
      </c>
      <c r="G19" s="39">
        <v>2022</v>
      </c>
      <c r="H19" s="257">
        <v>234</v>
      </c>
      <c r="I19" s="187"/>
    </row>
    <row r="20" spans="2:10" s="167" customFormat="1" ht="19.5" customHeight="1" x14ac:dyDescent="0.2">
      <c r="B20" s="529"/>
      <c r="C20" s="134" t="s">
        <v>376</v>
      </c>
      <c r="D20" s="395"/>
      <c r="E20" s="146"/>
      <c r="F20" s="135"/>
      <c r="G20" s="146"/>
      <c r="H20" s="183"/>
      <c r="I20" s="191"/>
    </row>
    <row r="21" spans="2:10" s="168" customFormat="1" ht="14.25" customHeight="1" x14ac:dyDescent="0.2">
      <c r="B21" s="332"/>
      <c r="C21" s="396" t="s">
        <v>1034</v>
      </c>
      <c r="D21" s="397"/>
      <c r="E21" s="71"/>
      <c r="F21" s="72"/>
      <c r="G21" s="71"/>
      <c r="H21" s="185"/>
      <c r="I21" s="148"/>
      <c r="J21" s="398"/>
    </row>
    <row r="22" spans="2:10" s="167" customFormat="1" ht="13.5" customHeight="1" x14ac:dyDescent="0.2">
      <c r="B22" s="1037" t="s">
        <v>1649</v>
      </c>
      <c r="C22" s="1038"/>
      <c r="D22" s="375"/>
      <c r="E22" s="375"/>
      <c r="F22" s="392"/>
      <c r="G22" s="375"/>
      <c r="H22" s="183"/>
      <c r="I22" s="376"/>
    </row>
    <row r="23" spans="2:10" s="168" customFormat="1" ht="13.5" customHeight="1" x14ac:dyDescent="0.2">
      <c r="B23" s="530"/>
      <c r="C23" s="393" t="s">
        <v>1650</v>
      </c>
      <c r="D23" s="379" t="s">
        <v>1651</v>
      </c>
      <c r="E23" s="71">
        <v>2008</v>
      </c>
      <c r="F23" s="394" t="s">
        <v>1457</v>
      </c>
      <c r="G23" s="399">
        <v>2014</v>
      </c>
      <c r="H23" s="185">
        <v>29.99</v>
      </c>
      <c r="I23" s="148" t="str">
        <f>IF(B23&gt;=1,SUM(B23*H23),"")</f>
        <v/>
      </c>
    </row>
    <row r="24" spans="2:10" s="167" customFormat="1" ht="13.5" customHeight="1" x14ac:dyDescent="0.2">
      <c r="B24" s="1037"/>
      <c r="C24" s="1038"/>
      <c r="D24" s="375"/>
      <c r="E24" s="375"/>
      <c r="F24" s="392"/>
      <c r="G24" s="375"/>
      <c r="H24" s="183"/>
      <c r="I24" s="376"/>
    </row>
    <row r="25" spans="2:10" s="168" customFormat="1" ht="13.5" customHeight="1" x14ac:dyDescent="0.2">
      <c r="B25" s="530"/>
      <c r="C25" s="393"/>
      <c r="D25" s="379"/>
      <c r="E25" s="71"/>
      <c r="F25" s="394"/>
      <c r="G25" s="399"/>
      <c r="H25" s="185"/>
      <c r="I25" s="148" t="str">
        <f>IF(B25&gt;=1,SUM(B25*H25),"")</f>
        <v/>
      </c>
    </row>
    <row r="26" spans="2:10" s="167" customFormat="1" ht="13.5" customHeight="1" x14ac:dyDescent="0.2">
      <c r="B26" s="1045" t="s">
        <v>318</v>
      </c>
      <c r="C26" s="1046"/>
      <c r="D26" s="401"/>
      <c r="E26" s="401"/>
      <c r="F26" s="402"/>
      <c r="G26" s="401"/>
      <c r="H26" s="403"/>
      <c r="I26" s="404"/>
    </row>
    <row r="27" spans="2:10" s="261" customFormat="1" x14ac:dyDescent="0.2">
      <c r="B27" s="332"/>
      <c r="C27" s="393" t="s">
        <v>1647</v>
      </c>
      <c r="D27" s="394" t="s">
        <v>1648</v>
      </c>
      <c r="E27" s="207">
        <v>2008</v>
      </c>
      <c r="F27" s="72" t="s">
        <v>1457</v>
      </c>
      <c r="G27" s="400">
        <v>2014</v>
      </c>
      <c r="H27" s="147">
        <v>39.380000000000003</v>
      </c>
      <c r="I27" s="148" t="str">
        <f>IF(B27&gt;=1,SUM(B27*H27),"")</f>
        <v/>
      </c>
    </row>
    <row r="28" spans="2:10" s="47" customFormat="1" ht="18" customHeight="1" x14ac:dyDescent="0.2">
      <c r="B28" s="240"/>
      <c r="C28" s="107" t="s">
        <v>716</v>
      </c>
      <c r="D28" s="210"/>
      <c r="E28" s="24"/>
      <c r="F28" s="23"/>
      <c r="G28" s="24"/>
      <c r="H28" s="177"/>
      <c r="I28" s="211"/>
    </row>
    <row r="29" spans="2:10" s="167" customFormat="1" ht="15.75" customHeight="1" x14ac:dyDescent="0.2">
      <c r="B29" s="1037" t="s">
        <v>318</v>
      </c>
      <c r="C29" s="1038"/>
      <c r="D29" s="375"/>
      <c r="E29" s="375"/>
      <c r="F29" s="392"/>
      <c r="G29" s="375"/>
      <c r="H29" s="183"/>
      <c r="I29" s="376"/>
    </row>
    <row r="30" spans="2:10" s="168" customFormat="1" ht="15.75" customHeight="1" x14ac:dyDescent="0.2">
      <c r="B30" s="530"/>
      <c r="C30" s="393" t="s">
        <v>2352</v>
      </c>
      <c r="D30" s="394" t="s">
        <v>2353</v>
      </c>
      <c r="E30" s="71">
        <v>2008</v>
      </c>
      <c r="F30" s="72" t="s">
        <v>669</v>
      </c>
      <c r="G30" s="71">
        <v>2014</v>
      </c>
      <c r="H30" s="185">
        <v>50</v>
      </c>
      <c r="I30" s="148" t="str">
        <f>IF(B30&gt;=1,SUM(B30*H30),"")</f>
        <v/>
      </c>
    </row>
    <row r="31" spans="2:10" s="27" customFormat="1" ht="20.25" customHeight="1" x14ac:dyDescent="0.2">
      <c r="B31" s="78"/>
      <c r="C31" s="107" t="s">
        <v>1418</v>
      </c>
      <c r="D31" s="42"/>
      <c r="E31" s="111"/>
      <c r="F31" s="42"/>
      <c r="G31" s="111"/>
      <c r="H31" s="302"/>
      <c r="I31" s="44"/>
    </row>
    <row r="32" spans="2:10" x14ac:dyDescent="0.2">
      <c r="B32" s="1032" t="s">
        <v>1416</v>
      </c>
      <c r="C32" s="1033"/>
      <c r="D32" s="23"/>
      <c r="E32" s="24"/>
      <c r="F32" s="23"/>
      <c r="G32" s="24"/>
      <c r="H32" s="177"/>
      <c r="I32" s="18"/>
    </row>
    <row r="33" spans="2:9" s="47" customFormat="1" x14ac:dyDescent="0.2">
      <c r="B33" s="311"/>
      <c r="C33" s="271" t="s">
        <v>2351</v>
      </c>
      <c r="D33" s="10" t="s">
        <v>1211</v>
      </c>
      <c r="E33" s="71">
        <v>2008</v>
      </c>
      <c r="F33" s="72" t="s">
        <v>669</v>
      </c>
      <c r="G33" s="71">
        <v>2014</v>
      </c>
      <c r="H33" s="147">
        <v>29.99</v>
      </c>
      <c r="I33" s="148" t="str">
        <f>IF(B33&gt;=1,SUM(B33*H33),"")</f>
        <v/>
      </c>
    </row>
    <row r="34" spans="2:9" s="27" customFormat="1" ht="20.25" customHeight="1" x14ac:dyDescent="0.2">
      <c r="B34" s="78"/>
      <c r="C34" s="107" t="s">
        <v>1418</v>
      </c>
      <c r="D34" s="42"/>
      <c r="E34" s="111"/>
      <c r="F34" s="42"/>
      <c r="G34" s="111"/>
      <c r="H34" s="302"/>
      <c r="I34" s="44"/>
    </row>
    <row r="35" spans="2:9" s="47" customFormat="1" x14ac:dyDescent="0.2">
      <c r="B35" s="40"/>
      <c r="C35" s="107" t="s">
        <v>1034</v>
      </c>
      <c r="D35" s="23"/>
      <c r="E35" s="24"/>
      <c r="F35" s="23"/>
      <c r="G35" s="24"/>
      <c r="H35" s="177"/>
      <c r="I35" s="26"/>
    </row>
    <row r="36" spans="2:9" s="47" customFormat="1" x14ac:dyDescent="0.2">
      <c r="B36" s="1037" t="s">
        <v>1649</v>
      </c>
      <c r="C36" s="1038"/>
      <c r="D36" s="23"/>
      <c r="E36" s="24"/>
      <c r="F36" s="23"/>
      <c r="G36" s="24"/>
      <c r="H36" s="177"/>
      <c r="I36" s="26"/>
    </row>
    <row r="37" spans="2:9" s="47" customFormat="1" x14ac:dyDescent="0.2">
      <c r="B37" s="311"/>
      <c r="C37" s="271" t="s">
        <v>1778</v>
      </c>
      <c r="D37" s="10" t="s">
        <v>1208</v>
      </c>
      <c r="E37" s="9">
        <v>2008</v>
      </c>
      <c r="F37" s="10" t="s">
        <v>1457</v>
      </c>
      <c r="G37" s="9">
        <v>2014</v>
      </c>
      <c r="H37" s="147">
        <v>19.989999999999998</v>
      </c>
      <c r="I37" s="148" t="str">
        <f>IF(B37&gt;=1,SUM(B37*H37),"")</f>
        <v/>
      </c>
    </row>
    <row r="38" spans="2:9" s="47" customFormat="1" x14ac:dyDescent="0.2">
      <c r="B38" s="1037" t="s">
        <v>1649</v>
      </c>
      <c r="C38" s="1038"/>
      <c r="D38" s="23"/>
      <c r="E38" s="24"/>
      <c r="F38" s="23"/>
      <c r="G38" s="24"/>
      <c r="H38" s="177"/>
      <c r="I38" s="26"/>
    </row>
    <row r="39" spans="2:9" s="47" customFormat="1" x14ac:dyDescent="0.2">
      <c r="B39" s="311"/>
      <c r="C39" s="271" t="s">
        <v>1209</v>
      </c>
      <c r="D39" s="10" t="s">
        <v>1210</v>
      </c>
      <c r="E39" s="9">
        <v>2008</v>
      </c>
      <c r="F39" s="10" t="s">
        <v>1457</v>
      </c>
      <c r="G39" s="9">
        <v>2014</v>
      </c>
      <c r="H39" s="147">
        <v>21.95</v>
      </c>
      <c r="I39" s="148" t="str">
        <f>IF(B39&gt;=1,SUM(B39*H39),"")</f>
        <v/>
      </c>
    </row>
    <row r="40" spans="2:9" s="47" customFormat="1" x14ac:dyDescent="0.2">
      <c r="B40" s="40"/>
      <c r="C40" s="405"/>
      <c r="D40" s="15"/>
      <c r="E40" s="16"/>
      <c r="F40" s="15"/>
      <c r="G40" s="16"/>
      <c r="H40" s="256"/>
      <c r="I40" s="18"/>
    </row>
    <row r="41" spans="2:9" s="47" customFormat="1" x14ac:dyDescent="0.2">
      <c r="B41" s="40"/>
      <c r="C41" s="405"/>
      <c r="D41" s="15"/>
      <c r="E41" s="16"/>
      <c r="F41" s="15"/>
      <c r="G41" s="16"/>
      <c r="H41" s="256"/>
      <c r="I41" s="18"/>
    </row>
    <row r="42" spans="2:9" ht="20.25" customHeight="1" x14ac:dyDescent="0.2">
      <c r="B42" s="40"/>
      <c r="C42" s="126"/>
      <c r="D42" s="108"/>
      <c r="E42" s="108"/>
      <c r="F42" s="108"/>
      <c r="G42" s="976" t="s">
        <v>2158</v>
      </c>
      <c r="H42" s="976"/>
      <c r="I42" s="234">
        <f>SUM(I17:I39)</f>
        <v>0</v>
      </c>
    </row>
    <row r="43" spans="2:9" ht="21" customHeight="1" x14ac:dyDescent="0.2">
      <c r="B43" s="40"/>
      <c r="C43" s="41"/>
      <c r="D43" s="42"/>
      <c r="E43" s="7"/>
      <c r="F43" s="978" t="s">
        <v>355</v>
      </c>
      <c r="G43" s="978"/>
      <c r="H43" s="978"/>
      <c r="I43" s="43">
        <f>SUM(I42*0.1975)</f>
        <v>0</v>
      </c>
    </row>
    <row r="44" spans="2:9" ht="20.25" customHeight="1" x14ac:dyDescent="0.2">
      <c r="B44" s="40"/>
      <c r="C44" s="41"/>
      <c r="D44" s="42"/>
      <c r="E44" s="7"/>
      <c r="F44" s="42"/>
      <c r="G44" s="979" t="s">
        <v>2320</v>
      </c>
      <c r="H44" s="979"/>
      <c r="I44" s="93">
        <f>I42+I43</f>
        <v>0</v>
      </c>
    </row>
    <row r="45" spans="2:9" ht="15.75" customHeight="1" x14ac:dyDescent="0.2">
      <c r="B45" s="22"/>
      <c r="C45" s="439" t="s">
        <v>2391</v>
      </c>
      <c r="D45" s="23"/>
      <c r="E45" s="24"/>
      <c r="F45" s="23"/>
      <c r="G45" s="24"/>
      <c r="H45" s="86"/>
      <c r="I45" s="26"/>
    </row>
    <row r="46" spans="2:9" ht="15.75" customHeight="1" x14ac:dyDescent="0.2">
      <c r="B46" s="13"/>
      <c r="C46" s="439" t="s">
        <v>2392</v>
      </c>
      <c r="D46" s="23"/>
      <c r="E46" s="24"/>
      <c r="F46" s="23"/>
      <c r="G46" s="24"/>
      <c r="H46" s="86"/>
      <c r="I46" s="18"/>
    </row>
    <row r="47" spans="2:9" ht="16.5" customHeight="1" x14ac:dyDescent="0.2">
      <c r="B47" s="1032" t="s">
        <v>1417</v>
      </c>
      <c r="C47" s="1033"/>
      <c r="D47" s="23"/>
      <c r="E47" s="24"/>
      <c r="F47" s="23"/>
      <c r="G47" s="24"/>
      <c r="H47" s="86"/>
      <c r="I47" s="18"/>
    </row>
    <row r="48" spans="2:9" ht="15.75" customHeight="1" x14ac:dyDescent="0.2">
      <c r="B48" s="1019"/>
      <c r="C48" s="102" t="s">
        <v>1796</v>
      </c>
      <c r="D48" s="23"/>
      <c r="E48" s="24"/>
      <c r="F48" s="23"/>
      <c r="G48" s="24"/>
      <c r="H48" s="86"/>
      <c r="I48" s="26"/>
    </row>
    <row r="49" spans="2:9" ht="15" customHeight="1" x14ac:dyDescent="0.2">
      <c r="B49" s="1010"/>
      <c r="C49" s="28" t="s">
        <v>1036</v>
      </c>
      <c r="D49" s="717" t="s">
        <v>1797</v>
      </c>
      <c r="E49" s="9">
        <v>2010</v>
      </c>
      <c r="F49" s="10" t="s">
        <v>669</v>
      </c>
      <c r="G49" s="9">
        <v>2018</v>
      </c>
      <c r="H49" s="87">
        <v>53.95</v>
      </c>
      <c r="I49" s="29" t="str">
        <f>IF(B48&gt;=1,SUM(B48*H49),"")</f>
        <v/>
      </c>
    </row>
    <row r="50" spans="2:9" x14ac:dyDescent="0.2">
      <c r="B50" s="34"/>
      <c r="C50" s="35" t="s">
        <v>1322</v>
      </c>
      <c r="D50" s="38" t="s">
        <v>1798</v>
      </c>
      <c r="E50" s="39">
        <v>2010</v>
      </c>
      <c r="F50" s="38" t="s">
        <v>669</v>
      </c>
      <c r="G50" s="9">
        <v>2018</v>
      </c>
      <c r="H50" s="83">
        <v>63.95</v>
      </c>
      <c r="I50" s="31" t="str">
        <f>IF(B50&gt;=1,SUM(B50*H50),"")</f>
        <v/>
      </c>
    </row>
    <row r="51" spans="2:9" x14ac:dyDescent="0.2">
      <c r="B51" s="34"/>
      <c r="C51" s="35" t="s">
        <v>754</v>
      </c>
      <c r="D51" s="38" t="s">
        <v>1799</v>
      </c>
      <c r="E51" s="39">
        <v>2010</v>
      </c>
      <c r="F51" s="38" t="s">
        <v>669</v>
      </c>
      <c r="G51" s="9">
        <v>2018</v>
      </c>
      <c r="H51" s="82">
        <v>19.95</v>
      </c>
      <c r="I51" s="31" t="str">
        <f>IF(B51&gt;=1,SUM(B51*H51),"")</f>
        <v/>
      </c>
    </row>
    <row r="52" spans="2:9" ht="15.75" customHeight="1" x14ac:dyDescent="0.2">
      <c r="B52" s="34"/>
      <c r="C52" s="35" t="s">
        <v>1423</v>
      </c>
      <c r="D52" s="38" t="s">
        <v>1800</v>
      </c>
      <c r="E52" s="39">
        <v>2010</v>
      </c>
      <c r="F52" s="38" t="s">
        <v>669</v>
      </c>
      <c r="G52" s="9">
        <v>2018</v>
      </c>
      <c r="H52" s="84">
        <v>19.95</v>
      </c>
      <c r="I52" s="719"/>
    </row>
    <row r="53" spans="2:9" ht="15.75" customHeight="1" x14ac:dyDescent="0.2">
      <c r="B53" s="34"/>
      <c r="C53" s="35" t="s">
        <v>1801</v>
      </c>
      <c r="D53" s="38" t="s">
        <v>1802</v>
      </c>
      <c r="E53" s="39">
        <v>2010</v>
      </c>
      <c r="F53" s="38" t="s">
        <v>669</v>
      </c>
      <c r="G53" s="9">
        <v>2018</v>
      </c>
      <c r="H53" s="718">
        <v>19.95</v>
      </c>
      <c r="I53" s="719"/>
    </row>
    <row r="54" spans="2:9" ht="15.75" customHeight="1" x14ac:dyDescent="0.2">
      <c r="B54" s="34"/>
      <c r="C54" s="35" t="s">
        <v>1</v>
      </c>
      <c r="D54" s="38" t="s">
        <v>1803</v>
      </c>
      <c r="E54" s="39">
        <v>2010</v>
      </c>
      <c r="F54" s="38" t="s">
        <v>669</v>
      </c>
      <c r="G54" s="9">
        <v>2018</v>
      </c>
      <c r="H54" s="718">
        <v>27.95</v>
      </c>
      <c r="I54" s="719"/>
    </row>
    <row r="55" spans="2:9" ht="15.75" customHeight="1" x14ac:dyDescent="0.2">
      <c r="B55" s="34"/>
      <c r="C55" s="35" t="s">
        <v>1804</v>
      </c>
      <c r="D55" s="38" t="s">
        <v>1805</v>
      </c>
      <c r="E55" s="39">
        <v>2010</v>
      </c>
      <c r="F55" s="38" t="s">
        <v>669</v>
      </c>
      <c r="G55" s="9">
        <v>2018</v>
      </c>
      <c r="H55" s="718">
        <v>150</v>
      </c>
      <c r="I55" s="719"/>
    </row>
    <row r="56" spans="2:9" ht="17.25" customHeight="1" x14ac:dyDescent="0.2">
      <c r="B56" s="22"/>
      <c r="C56" s="138" t="s">
        <v>1419</v>
      </c>
      <c r="D56" s="6"/>
      <c r="E56" s="2"/>
      <c r="F56" s="3"/>
      <c r="G56" s="2"/>
      <c r="H56" s="189"/>
      <c r="I56" s="58"/>
    </row>
    <row r="57" spans="2:9" s="47" customFormat="1" x14ac:dyDescent="0.2">
      <c r="B57" s="40"/>
      <c r="C57" s="107" t="s">
        <v>1034</v>
      </c>
      <c r="D57" s="23"/>
      <c r="E57" s="24"/>
      <c r="F57" s="23"/>
      <c r="G57" s="24"/>
      <c r="H57" s="177"/>
      <c r="I57" s="26"/>
    </row>
    <row r="58" spans="2:9" s="167" customFormat="1" ht="15.75" customHeight="1" x14ac:dyDescent="0.2">
      <c r="B58" s="1037" t="s">
        <v>1212</v>
      </c>
      <c r="C58" s="1038"/>
      <c r="D58" s="375"/>
      <c r="E58" s="375"/>
      <c r="F58" s="392"/>
      <c r="G58" s="375"/>
      <c r="H58" s="183"/>
      <c r="I58" s="376"/>
    </row>
    <row r="59" spans="2:9" s="168" customFormat="1" ht="15.75" customHeight="1" x14ac:dyDescent="0.2">
      <c r="B59" s="476"/>
      <c r="C59" s="393" t="s">
        <v>1213</v>
      </c>
      <c r="D59" s="9" t="s">
        <v>1214</v>
      </c>
      <c r="E59" s="71">
        <v>2008</v>
      </c>
      <c r="F59" s="72" t="s">
        <v>669</v>
      </c>
      <c r="G59" s="71">
        <v>2014</v>
      </c>
      <c r="H59" s="185">
        <v>49.49</v>
      </c>
      <c r="I59" s="148" t="str">
        <f>IF(B59&gt;=1,SUM(B59*H59),"")</f>
        <v/>
      </c>
    </row>
    <row r="60" spans="2:9" s="167" customFormat="1" ht="15.75" customHeight="1" x14ac:dyDescent="0.2">
      <c r="B60" s="1037" t="s">
        <v>2363</v>
      </c>
      <c r="C60" s="1038"/>
      <c r="D60" s="375"/>
      <c r="E60" s="375"/>
      <c r="F60" s="392"/>
      <c r="G60" s="375"/>
      <c r="H60" s="183"/>
      <c r="I60" s="376"/>
    </row>
    <row r="61" spans="2:9" s="168" customFormat="1" ht="15.75" customHeight="1" x14ac:dyDescent="0.2">
      <c r="B61" s="476"/>
      <c r="C61" s="393" t="s">
        <v>2356</v>
      </c>
      <c r="D61" s="9" t="s">
        <v>1215</v>
      </c>
      <c r="E61" s="71">
        <v>2008</v>
      </c>
      <c r="F61" s="72" t="s">
        <v>669</v>
      </c>
      <c r="G61" s="71">
        <v>2014</v>
      </c>
      <c r="H61" s="185">
        <v>46.95</v>
      </c>
      <c r="I61" s="148" t="str">
        <f>IF(B61&gt;=1,SUM(B61*H61),"")</f>
        <v/>
      </c>
    </row>
    <row r="62" spans="2:9" s="167" customFormat="1" ht="15.75" customHeight="1" x14ac:dyDescent="0.2">
      <c r="B62" s="1037" t="s">
        <v>2363</v>
      </c>
      <c r="C62" s="1038"/>
      <c r="D62" s="375"/>
      <c r="E62" s="375"/>
      <c r="F62" s="392"/>
      <c r="G62" s="375"/>
      <c r="H62" s="183"/>
      <c r="I62" s="376"/>
    </row>
    <row r="63" spans="2:9" s="168" customFormat="1" ht="15.75" customHeight="1" x14ac:dyDescent="0.2">
      <c r="B63" s="476"/>
      <c r="C63" s="393" t="s">
        <v>2362</v>
      </c>
      <c r="D63" s="9" t="s">
        <v>2357</v>
      </c>
      <c r="E63" s="71">
        <v>2008</v>
      </c>
      <c r="F63" s="72" t="s">
        <v>669</v>
      </c>
      <c r="G63" s="71">
        <v>2014</v>
      </c>
      <c r="H63" s="185">
        <v>55.95</v>
      </c>
      <c r="I63" s="148" t="str">
        <f>IF(B63&gt;=1,SUM(B63*H63),"")</f>
        <v/>
      </c>
    </row>
    <row r="64" spans="2:9" s="167" customFormat="1" ht="15.75" customHeight="1" x14ac:dyDescent="0.2">
      <c r="B64" s="1037" t="s">
        <v>2363</v>
      </c>
      <c r="C64" s="1038"/>
      <c r="D64" s="375"/>
      <c r="E64" s="375"/>
      <c r="F64" s="392"/>
      <c r="G64" s="375"/>
      <c r="H64" s="183"/>
      <c r="I64" s="376"/>
    </row>
    <row r="65" spans="1:9" s="168" customFormat="1" ht="15.75" customHeight="1" x14ac:dyDescent="0.2">
      <c r="B65" s="476"/>
      <c r="C65" s="393" t="s">
        <v>2358</v>
      </c>
      <c r="D65" s="9" t="s">
        <v>2359</v>
      </c>
      <c r="E65" s="71">
        <v>2008</v>
      </c>
      <c r="F65" s="72" t="s">
        <v>669</v>
      </c>
      <c r="G65" s="71">
        <v>2014</v>
      </c>
      <c r="H65" s="185">
        <v>63.95</v>
      </c>
      <c r="I65" s="148" t="str">
        <f>IF(B65&gt;=1,SUM(B65*H65),"")</f>
        <v/>
      </c>
    </row>
    <row r="66" spans="1:9" s="167" customFormat="1" ht="15.75" customHeight="1" x14ac:dyDescent="0.2">
      <c r="B66" s="1037" t="s">
        <v>2363</v>
      </c>
      <c r="C66" s="1038"/>
      <c r="D66" s="375"/>
      <c r="E66" s="375"/>
      <c r="F66" s="392"/>
      <c r="G66" s="375"/>
      <c r="H66" s="183"/>
      <c r="I66" s="376"/>
    </row>
    <row r="67" spans="1:9" s="168" customFormat="1" ht="15.75" customHeight="1" x14ac:dyDescent="0.2">
      <c r="B67" s="476"/>
      <c r="C67" s="393" t="s">
        <v>2360</v>
      </c>
      <c r="D67" s="9" t="s">
        <v>2361</v>
      </c>
      <c r="E67" s="71">
        <v>2008</v>
      </c>
      <c r="F67" s="72" t="s">
        <v>669</v>
      </c>
      <c r="G67" s="71">
        <v>2014</v>
      </c>
      <c r="H67" s="185">
        <v>63.95</v>
      </c>
      <c r="I67" s="148" t="str">
        <f>IF(B67&gt;=1,SUM(B67*H67),"")</f>
        <v/>
      </c>
    </row>
    <row r="68" spans="1:9" s="27" customFormat="1" ht="17.25" customHeight="1" x14ac:dyDescent="0.2">
      <c r="B68" s="78"/>
      <c r="C68" s="107" t="s">
        <v>2354</v>
      </c>
      <c r="D68" s="42"/>
      <c r="E68" s="111"/>
      <c r="F68" s="42"/>
      <c r="G68" s="111"/>
      <c r="H68" s="302"/>
      <c r="I68" s="44"/>
    </row>
    <row r="69" spans="1:9" ht="16.5" customHeight="1" x14ac:dyDescent="0.2">
      <c r="B69" s="1032" t="s">
        <v>1417</v>
      </c>
      <c r="C69" s="1033"/>
      <c r="D69" s="23"/>
      <c r="E69" s="24"/>
      <c r="F69" s="23"/>
      <c r="G69" s="24"/>
      <c r="H69" s="177"/>
      <c r="I69" s="18"/>
    </row>
    <row r="70" spans="1:9" s="47" customFormat="1" x14ac:dyDescent="0.2">
      <c r="B70" s="40"/>
      <c r="C70" s="102" t="s">
        <v>2372</v>
      </c>
      <c r="D70" s="23"/>
      <c r="E70" s="24"/>
      <c r="F70" s="23"/>
      <c r="G70" s="24"/>
      <c r="H70" s="177"/>
      <c r="I70" s="26"/>
    </row>
    <row r="71" spans="1:9" x14ac:dyDescent="0.2">
      <c r="B71" s="476"/>
      <c r="C71" s="104" t="s">
        <v>1036</v>
      </c>
      <c r="D71" s="23" t="s">
        <v>146</v>
      </c>
      <c r="E71" s="71">
        <v>2008</v>
      </c>
      <c r="F71" s="72" t="s">
        <v>669</v>
      </c>
      <c r="G71" s="71">
        <v>2014</v>
      </c>
      <c r="H71" s="147">
        <v>62.95</v>
      </c>
      <c r="I71" s="148" t="str">
        <f t="shared" ref="I71:I77" si="0">IF(B71&gt;=1,SUM(B71*H71),"")</f>
        <v/>
      </c>
    </row>
    <row r="72" spans="1:9" x14ac:dyDescent="0.2">
      <c r="B72" s="476"/>
      <c r="C72" s="104" t="s">
        <v>1322</v>
      </c>
      <c r="D72" s="38" t="s">
        <v>147</v>
      </c>
      <c r="E72" s="71">
        <v>2008</v>
      </c>
      <c r="F72" s="72" t="s">
        <v>669</v>
      </c>
      <c r="G72" s="71">
        <v>2014</v>
      </c>
      <c r="H72" s="186">
        <v>82.95</v>
      </c>
      <c r="I72" s="148" t="str">
        <f t="shared" si="0"/>
        <v/>
      </c>
    </row>
    <row r="73" spans="1:9" ht="12.75" customHeight="1" x14ac:dyDescent="0.2">
      <c r="A73" s="68"/>
      <c r="B73" s="476"/>
      <c r="C73" s="123" t="s">
        <v>2355</v>
      </c>
      <c r="D73" s="124" t="s">
        <v>148</v>
      </c>
      <c r="E73" s="71">
        <v>2008</v>
      </c>
      <c r="F73" s="72" t="s">
        <v>669</v>
      </c>
      <c r="G73" s="71">
        <v>2014</v>
      </c>
      <c r="H73" s="258">
        <v>189.95</v>
      </c>
      <c r="I73" s="148" t="str">
        <f t="shared" si="0"/>
        <v/>
      </c>
    </row>
    <row r="74" spans="1:9" ht="12.75" customHeight="1" x14ac:dyDescent="0.2">
      <c r="A74" s="47"/>
      <c r="B74" s="476"/>
      <c r="C74" s="123" t="s">
        <v>410</v>
      </c>
      <c r="D74" s="124" t="s">
        <v>149</v>
      </c>
      <c r="E74" s="70">
        <v>2008</v>
      </c>
      <c r="F74" s="73" t="s">
        <v>669</v>
      </c>
      <c r="G74" s="70">
        <v>2014</v>
      </c>
      <c r="H74" s="258">
        <v>189.95</v>
      </c>
      <c r="I74" s="148" t="str">
        <f t="shared" si="0"/>
        <v/>
      </c>
    </row>
    <row r="75" spans="1:9" ht="12.75" customHeight="1" x14ac:dyDescent="0.2">
      <c r="A75" s="47"/>
      <c r="B75" s="476"/>
      <c r="C75" s="123" t="s">
        <v>1643</v>
      </c>
      <c r="D75" s="124" t="s">
        <v>150</v>
      </c>
      <c r="E75" s="70">
        <v>2008</v>
      </c>
      <c r="F75" s="73" t="s">
        <v>669</v>
      </c>
      <c r="G75" s="70">
        <v>2014</v>
      </c>
      <c r="H75" s="258">
        <v>63.95</v>
      </c>
      <c r="I75" s="148" t="str">
        <f t="shared" si="0"/>
        <v/>
      </c>
    </row>
    <row r="76" spans="1:9" ht="12.75" customHeight="1" x14ac:dyDescent="0.2">
      <c r="A76" s="47"/>
      <c r="B76" s="476"/>
      <c r="C76" s="123" t="s">
        <v>1644</v>
      </c>
      <c r="D76" s="124" t="s">
        <v>151</v>
      </c>
      <c r="E76" s="70">
        <v>2008</v>
      </c>
      <c r="F76" s="73" t="s">
        <v>669</v>
      </c>
      <c r="G76" s="70">
        <v>2014</v>
      </c>
      <c r="H76" s="258">
        <v>24.95</v>
      </c>
      <c r="I76" s="148" t="str">
        <f t="shared" si="0"/>
        <v/>
      </c>
    </row>
    <row r="77" spans="1:9" ht="12.75" customHeight="1" x14ac:dyDescent="0.2">
      <c r="A77" s="47"/>
      <c r="B77" s="476"/>
      <c r="C77" s="123" t="s">
        <v>1645</v>
      </c>
      <c r="D77" s="124" t="s">
        <v>152</v>
      </c>
      <c r="E77" s="70">
        <v>2008</v>
      </c>
      <c r="F77" s="73" t="s">
        <v>669</v>
      </c>
      <c r="G77" s="70">
        <v>2014</v>
      </c>
      <c r="H77" s="258">
        <v>24.95</v>
      </c>
      <c r="I77" s="148" t="str">
        <f t="shared" si="0"/>
        <v/>
      </c>
    </row>
    <row r="78" spans="1:9" ht="20.25" customHeight="1" x14ac:dyDescent="0.2">
      <c r="B78" s="40"/>
      <c r="C78" s="126"/>
      <c r="D78" s="108"/>
      <c r="E78" s="108"/>
      <c r="F78" s="108"/>
      <c r="G78" s="976" t="s">
        <v>2158</v>
      </c>
      <c r="H78" s="976"/>
      <c r="I78" s="234">
        <f>SUM(I45:I77)</f>
        <v>0</v>
      </c>
    </row>
    <row r="79" spans="1:9" ht="21" customHeight="1" x14ac:dyDescent="0.2">
      <c r="B79" s="40"/>
      <c r="C79" s="41"/>
      <c r="D79" s="42"/>
      <c r="E79" s="7"/>
      <c r="F79" s="978" t="s">
        <v>355</v>
      </c>
      <c r="G79" s="978"/>
      <c r="H79" s="978"/>
      <c r="I79" s="43">
        <f>SUM(I78*0.1975)</f>
        <v>0</v>
      </c>
    </row>
    <row r="80" spans="1:9" ht="20.25" customHeight="1" x14ac:dyDescent="0.2">
      <c r="B80" s="40"/>
      <c r="C80" s="41"/>
      <c r="D80" s="42"/>
      <c r="E80" s="7"/>
      <c r="F80" s="42"/>
      <c r="G80" s="979" t="s">
        <v>2320</v>
      </c>
      <c r="H80" s="979"/>
      <c r="I80" s="93">
        <f>I78+I79</f>
        <v>0</v>
      </c>
    </row>
    <row r="81" spans="2:9" s="27" customFormat="1" ht="18.75" customHeight="1" x14ac:dyDescent="0.2">
      <c r="B81" s="78"/>
      <c r="C81" s="107" t="s">
        <v>145</v>
      </c>
      <c r="D81" s="42"/>
      <c r="E81" s="111"/>
      <c r="F81" s="42"/>
      <c r="G81" s="111"/>
      <c r="H81" s="302"/>
      <c r="I81" s="63"/>
    </row>
    <row r="82" spans="2:9" ht="16.5" customHeight="1" x14ac:dyDescent="0.2">
      <c r="B82" s="1032" t="s">
        <v>318</v>
      </c>
      <c r="C82" s="1033"/>
      <c r="D82" s="23"/>
      <c r="E82" s="24"/>
      <c r="F82" s="23"/>
      <c r="G82" s="24"/>
      <c r="H82" s="177"/>
      <c r="I82" s="18"/>
    </row>
    <row r="83" spans="2:9" s="47" customFormat="1" x14ac:dyDescent="0.2">
      <c r="B83" s="40"/>
      <c r="C83" s="102" t="s">
        <v>144</v>
      </c>
      <c r="D83" s="23"/>
      <c r="E83" s="24"/>
      <c r="F83" s="23"/>
      <c r="G83" s="24"/>
      <c r="H83" s="177"/>
      <c r="I83" s="26"/>
    </row>
    <row r="84" spans="2:9" x14ac:dyDescent="0.2">
      <c r="B84" s="476"/>
      <c r="C84" s="104" t="s">
        <v>1036</v>
      </c>
      <c r="D84" s="23" t="s">
        <v>153</v>
      </c>
      <c r="E84" s="9">
        <v>2008</v>
      </c>
      <c r="F84" s="10" t="s">
        <v>669</v>
      </c>
      <c r="G84" s="9">
        <v>2014</v>
      </c>
      <c r="H84" s="147">
        <v>81.33</v>
      </c>
      <c r="I84" s="148" t="str">
        <f>IF(B84&gt;=1,SUM(B84*H84),"")</f>
        <v/>
      </c>
    </row>
    <row r="85" spans="2:9" x14ac:dyDescent="0.2">
      <c r="B85" s="476"/>
      <c r="C85" s="99" t="s">
        <v>317</v>
      </c>
      <c r="D85" s="3" t="s">
        <v>154</v>
      </c>
      <c r="E85" s="9">
        <v>2008</v>
      </c>
      <c r="F85" s="10" t="s">
        <v>669</v>
      </c>
      <c r="G85" s="9">
        <v>2014</v>
      </c>
      <c r="H85" s="189">
        <v>82.98</v>
      </c>
      <c r="I85" s="148" t="str">
        <f>IF(B85&gt;=1,SUM(B85*H85),"")</f>
        <v/>
      </c>
    </row>
    <row r="86" spans="2:9" ht="51" x14ac:dyDescent="0.2">
      <c r="B86" s="476"/>
      <c r="C86" s="105" t="s">
        <v>2118</v>
      </c>
      <c r="D86" s="38" t="s">
        <v>155</v>
      </c>
      <c r="E86" s="9">
        <v>2008</v>
      </c>
      <c r="F86" s="10" t="s">
        <v>669</v>
      </c>
      <c r="G86" s="9">
        <v>2014</v>
      </c>
      <c r="H86" s="186">
        <v>296.49</v>
      </c>
      <c r="I86" s="31" t="str">
        <f>IF(B86&gt;=1,SUM(B86*H86),"")</f>
        <v/>
      </c>
    </row>
    <row r="87" spans="2:9" s="47" customFormat="1" x14ac:dyDescent="0.2">
      <c r="B87" s="476"/>
      <c r="C87" s="100" t="s">
        <v>539</v>
      </c>
      <c r="D87" s="54" t="s">
        <v>2119</v>
      </c>
      <c r="E87" s="9">
        <v>2008</v>
      </c>
      <c r="F87" s="10" t="s">
        <v>669</v>
      </c>
      <c r="G87" s="9">
        <v>2014</v>
      </c>
      <c r="H87" s="186">
        <v>93.48</v>
      </c>
      <c r="I87" s="148" t="str">
        <f>IF(B87&gt;=1,SUM(B87*H87),"")</f>
        <v/>
      </c>
    </row>
    <row r="88" spans="2:9" s="27" customFormat="1" ht="18.75" customHeight="1" x14ac:dyDescent="0.2">
      <c r="B88" s="78"/>
      <c r="C88" s="107" t="s">
        <v>191</v>
      </c>
      <c r="D88" s="42"/>
      <c r="E88" s="111"/>
      <c r="F88" s="42"/>
      <c r="G88" s="111"/>
      <c r="H88" s="302"/>
      <c r="I88" s="44"/>
    </row>
    <row r="89" spans="2:9" ht="16.5" customHeight="1" x14ac:dyDescent="0.2">
      <c r="B89" s="1032" t="s">
        <v>192</v>
      </c>
      <c r="C89" s="1033"/>
      <c r="D89" s="23"/>
      <c r="E89" s="24"/>
      <c r="F89" s="23"/>
      <c r="G89" s="24"/>
      <c r="H89" s="177"/>
      <c r="I89" s="18"/>
    </row>
    <row r="90" spans="2:9" s="47" customFormat="1" x14ac:dyDescent="0.2">
      <c r="B90" s="40"/>
      <c r="C90" s="102" t="s">
        <v>193</v>
      </c>
      <c r="D90" s="23"/>
      <c r="E90" s="24"/>
      <c r="F90" s="23"/>
      <c r="G90" s="24"/>
      <c r="H90" s="177"/>
      <c r="I90" s="26"/>
    </row>
    <row r="91" spans="2:9" x14ac:dyDescent="0.2">
      <c r="B91" s="476"/>
      <c r="C91" s="104" t="s">
        <v>1036</v>
      </c>
      <c r="D91" s="9" t="s">
        <v>194</v>
      </c>
      <c r="E91" s="9">
        <v>2008</v>
      </c>
      <c r="F91" s="10" t="s">
        <v>669</v>
      </c>
      <c r="G91" s="9">
        <v>2014</v>
      </c>
      <c r="H91" s="147">
        <v>91.75</v>
      </c>
      <c r="I91" s="148" t="str">
        <f t="shared" ref="I91:I96" si="1">IF(B91&gt;=1,SUM(B91*H91),"")</f>
        <v/>
      </c>
    </row>
    <row r="92" spans="2:9" s="47" customFormat="1" x14ac:dyDescent="0.2">
      <c r="B92" s="476"/>
      <c r="C92" s="52" t="s">
        <v>2179</v>
      </c>
      <c r="D92" s="53" t="s">
        <v>195</v>
      </c>
      <c r="E92" s="9">
        <v>2008</v>
      </c>
      <c r="F92" s="10" t="s">
        <v>669</v>
      </c>
      <c r="G92" s="9">
        <v>2014</v>
      </c>
      <c r="H92" s="408">
        <v>91.75</v>
      </c>
      <c r="I92" s="148" t="str">
        <f t="shared" si="1"/>
        <v/>
      </c>
    </row>
    <row r="93" spans="2:9" s="47" customFormat="1" x14ac:dyDescent="0.2">
      <c r="B93" s="476"/>
      <c r="C93" s="52" t="s">
        <v>198</v>
      </c>
      <c r="D93" s="53" t="s">
        <v>196</v>
      </c>
      <c r="E93" s="9">
        <v>2008</v>
      </c>
      <c r="F93" s="10" t="s">
        <v>669</v>
      </c>
      <c r="G93" s="9">
        <v>2014</v>
      </c>
      <c r="H93" s="408">
        <v>55.5</v>
      </c>
      <c r="I93" s="148" t="str">
        <f t="shared" si="1"/>
        <v/>
      </c>
    </row>
    <row r="94" spans="2:9" s="27" customFormat="1" ht="12.75" customHeight="1" x14ac:dyDescent="0.2">
      <c r="B94" s="476"/>
      <c r="C94" s="52" t="s">
        <v>199</v>
      </c>
      <c r="D94" s="53" t="s">
        <v>197</v>
      </c>
      <c r="E94" s="9">
        <v>2008</v>
      </c>
      <c r="F94" s="10" t="s">
        <v>669</v>
      </c>
      <c r="G94" s="9">
        <v>2014</v>
      </c>
      <c r="H94" s="408">
        <v>157.5</v>
      </c>
      <c r="I94" s="148" t="str">
        <f t="shared" si="1"/>
        <v/>
      </c>
    </row>
    <row r="95" spans="2:9" s="27" customFormat="1" ht="14.25" customHeight="1" x14ac:dyDescent="0.2">
      <c r="B95" s="476"/>
      <c r="C95" s="99" t="s">
        <v>202</v>
      </c>
      <c r="D95" s="53" t="s">
        <v>200</v>
      </c>
      <c r="E95" s="9">
        <v>2008</v>
      </c>
      <c r="F95" s="10" t="s">
        <v>669</v>
      </c>
      <c r="G95" s="9">
        <v>2014</v>
      </c>
      <c r="H95" s="258">
        <v>21</v>
      </c>
      <c r="I95" s="148" t="str">
        <f t="shared" si="1"/>
        <v/>
      </c>
    </row>
    <row r="96" spans="2:9" s="27" customFormat="1" ht="14.25" customHeight="1" x14ac:dyDescent="0.2">
      <c r="B96" s="476"/>
      <c r="C96" s="99" t="s">
        <v>203</v>
      </c>
      <c r="D96" s="53" t="s">
        <v>201</v>
      </c>
      <c r="E96" s="9">
        <v>2008</v>
      </c>
      <c r="F96" s="10" t="s">
        <v>669</v>
      </c>
      <c r="G96" s="9">
        <v>2014</v>
      </c>
      <c r="H96" s="258">
        <v>30.75</v>
      </c>
      <c r="I96" s="148" t="str">
        <f t="shared" si="1"/>
        <v/>
      </c>
    </row>
    <row r="97" spans="2:9" ht="16.5" customHeight="1" x14ac:dyDescent="0.2">
      <c r="B97" s="1032" t="s">
        <v>318</v>
      </c>
      <c r="C97" s="1033"/>
      <c r="D97" s="23"/>
      <c r="E97" s="24"/>
      <c r="F97" s="23"/>
      <c r="G97" s="24"/>
      <c r="H97" s="177"/>
      <c r="I97" s="18"/>
    </row>
    <row r="98" spans="2:9" s="47" customFormat="1" x14ac:dyDescent="0.2">
      <c r="B98" s="40"/>
      <c r="C98" s="102" t="s">
        <v>2120</v>
      </c>
      <c r="D98" s="23"/>
      <c r="E98" s="24"/>
      <c r="F98" s="23"/>
      <c r="G98" s="24"/>
      <c r="H98" s="177"/>
      <c r="I98" s="26"/>
    </row>
    <row r="99" spans="2:9" x14ac:dyDescent="0.2">
      <c r="B99" s="476"/>
      <c r="C99" s="104" t="s">
        <v>1036</v>
      </c>
      <c r="D99" s="10" t="s">
        <v>2121</v>
      </c>
      <c r="E99" s="9">
        <v>2008</v>
      </c>
      <c r="F99" s="10" t="s">
        <v>669</v>
      </c>
      <c r="G99" s="9">
        <v>2014</v>
      </c>
      <c r="H99" s="147">
        <v>66.989999999999995</v>
      </c>
      <c r="I99" s="148" t="str">
        <f t="shared" ref="I99:I104" si="2">IF(B99&gt;=1,SUM(B99*H99),"")</f>
        <v/>
      </c>
    </row>
    <row r="100" spans="2:9" s="47" customFormat="1" x14ac:dyDescent="0.2">
      <c r="B100" s="476"/>
      <c r="C100" s="100" t="s">
        <v>317</v>
      </c>
      <c r="D100" s="54" t="s">
        <v>2122</v>
      </c>
      <c r="E100" s="9">
        <v>2008</v>
      </c>
      <c r="F100" s="10" t="s">
        <v>669</v>
      </c>
      <c r="G100" s="9">
        <v>2014</v>
      </c>
      <c r="H100" s="186">
        <v>85.47</v>
      </c>
      <c r="I100" s="148" t="str">
        <f t="shared" si="2"/>
        <v/>
      </c>
    </row>
    <row r="101" spans="2:9" s="47" customFormat="1" x14ac:dyDescent="0.2">
      <c r="B101" s="476"/>
      <c r="C101" s="100" t="s">
        <v>2123</v>
      </c>
      <c r="D101" s="54" t="s">
        <v>2124</v>
      </c>
      <c r="E101" s="9">
        <v>2008</v>
      </c>
      <c r="F101" s="10" t="s">
        <v>669</v>
      </c>
      <c r="G101" s="9">
        <v>2014</v>
      </c>
      <c r="H101" s="186">
        <v>189</v>
      </c>
      <c r="I101" s="148" t="str">
        <f t="shared" si="2"/>
        <v/>
      </c>
    </row>
    <row r="102" spans="2:9" s="47" customFormat="1" ht="25.5" x14ac:dyDescent="0.2">
      <c r="B102" s="476"/>
      <c r="C102" s="406" t="s">
        <v>186</v>
      </c>
      <c r="D102" s="54" t="s">
        <v>187</v>
      </c>
      <c r="E102" s="9">
        <v>2008</v>
      </c>
      <c r="F102" s="10" t="s">
        <v>669</v>
      </c>
      <c r="G102" s="9">
        <v>2014</v>
      </c>
      <c r="H102" s="186">
        <v>296.49</v>
      </c>
      <c r="I102" s="139" t="str">
        <f t="shared" si="2"/>
        <v/>
      </c>
    </row>
    <row r="103" spans="2:9" s="47" customFormat="1" x14ac:dyDescent="0.2">
      <c r="B103" s="476"/>
      <c r="C103" s="100" t="s">
        <v>188</v>
      </c>
      <c r="D103" s="54" t="s">
        <v>189</v>
      </c>
      <c r="E103" s="9">
        <v>2008</v>
      </c>
      <c r="F103" s="10" t="s">
        <v>669</v>
      </c>
      <c r="G103" s="9">
        <v>2014</v>
      </c>
      <c r="H103" s="186">
        <v>129.99</v>
      </c>
      <c r="I103" s="148" t="str">
        <f t="shared" si="2"/>
        <v/>
      </c>
    </row>
    <row r="104" spans="2:9" s="47" customFormat="1" x14ac:dyDescent="0.2">
      <c r="B104" s="476"/>
      <c r="C104" s="100" t="s">
        <v>1323</v>
      </c>
      <c r="D104" s="54" t="s">
        <v>190</v>
      </c>
      <c r="E104" s="9">
        <v>2008</v>
      </c>
      <c r="F104" s="10" t="s">
        <v>669</v>
      </c>
      <c r="G104" s="9">
        <v>2014</v>
      </c>
      <c r="H104" s="186">
        <v>85.47</v>
      </c>
      <c r="I104" s="148" t="str">
        <f t="shared" si="2"/>
        <v/>
      </c>
    </row>
    <row r="105" spans="2:9" ht="20.25" customHeight="1" x14ac:dyDescent="0.2">
      <c r="B105" s="40"/>
      <c r="C105" s="126"/>
      <c r="D105" s="42"/>
      <c r="E105" s="108"/>
      <c r="F105" s="108"/>
      <c r="G105" s="976" t="s">
        <v>2158</v>
      </c>
      <c r="H105" s="976"/>
      <c r="I105" s="234">
        <f>SUM(I83:I104)</f>
        <v>0</v>
      </c>
    </row>
    <row r="106" spans="2:9" ht="17.25" customHeight="1" x14ac:dyDescent="0.2">
      <c r="B106" s="40"/>
      <c r="C106" s="41"/>
      <c r="D106" s="42"/>
      <c r="E106" s="7"/>
      <c r="F106" s="978" t="s">
        <v>355</v>
      </c>
      <c r="G106" s="978"/>
      <c r="H106" s="978"/>
      <c r="I106" s="43">
        <f>SUM(I105*0.1975)</f>
        <v>0</v>
      </c>
    </row>
    <row r="107" spans="2:9" ht="17.25" customHeight="1" x14ac:dyDescent="0.2">
      <c r="B107" s="40"/>
      <c r="C107" s="41"/>
      <c r="D107" s="42"/>
      <c r="E107" s="7"/>
      <c r="F107" s="42"/>
      <c r="G107" s="979" t="s">
        <v>2320</v>
      </c>
      <c r="H107" s="979"/>
      <c r="I107" s="93">
        <f>I105+I106</f>
        <v>0</v>
      </c>
    </row>
    <row r="108" spans="2:9" s="27" customFormat="1" ht="15" customHeight="1" x14ac:dyDescent="0.2">
      <c r="B108" s="78"/>
      <c r="C108" s="107" t="s">
        <v>1420</v>
      </c>
      <c r="D108" s="42"/>
      <c r="E108" s="111"/>
      <c r="F108" s="42"/>
      <c r="G108" s="111"/>
      <c r="H108" s="302"/>
      <c r="I108" s="44"/>
    </row>
    <row r="109" spans="2:9" s="47" customFormat="1" ht="15" customHeight="1" x14ac:dyDescent="0.2">
      <c r="B109" s="22"/>
      <c r="C109" s="107" t="s">
        <v>1034</v>
      </c>
      <c r="D109" s="23"/>
      <c r="E109" s="24"/>
      <c r="F109" s="23"/>
      <c r="G109" s="23"/>
      <c r="H109" s="177"/>
      <c r="I109" s="29"/>
    </row>
    <row r="110" spans="2:9" ht="13.5" customHeight="1" x14ac:dyDescent="0.2">
      <c r="B110" s="1032" t="s">
        <v>204</v>
      </c>
      <c r="C110" s="1033"/>
      <c r="D110" s="23"/>
      <c r="E110" s="24"/>
      <c r="F110" s="23"/>
      <c r="G110" s="24"/>
      <c r="H110" s="177"/>
      <c r="I110" s="18"/>
    </row>
    <row r="111" spans="2:9" s="47" customFormat="1" x14ac:dyDescent="0.2">
      <c r="B111" s="476"/>
      <c r="C111" s="271" t="s">
        <v>205</v>
      </c>
      <c r="D111" s="10" t="s">
        <v>206</v>
      </c>
      <c r="E111" s="9">
        <v>2008</v>
      </c>
      <c r="F111" s="10" t="s">
        <v>669</v>
      </c>
      <c r="G111" s="9">
        <v>2014</v>
      </c>
      <c r="H111" s="147">
        <v>29.99</v>
      </c>
      <c r="I111" s="148" t="str">
        <f>IF(B111&gt;=1,SUM(B111*H111),"")</f>
        <v/>
      </c>
    </row>
    <row r="112" spans="2:9" x14ac:dyDescent="0.2">
      <c r="B112" s="476"/>
      <c r="C112" s="271" t="s">
        <v>208</v>
      </c>
      <c r="D112" s="10" t="s">
        <v>207</v>
      </c>
      <c r="E112" s="9">
        <v>2008</v>
      </c>
      <c r="F112" s="10" t="s">
        <v>669</v>
      </c>
      <c r="G112" s="9">
        <v>2014</v>
      </c>
      <c r="H112" s="147">
        <v>26.96</v>
      </c>
      <c r="I112" s="148" t="str">
        <f>IF(B112&gt;=1,SUM(B112*H112),"")</f>
        <v/>
      </c>
    </row>
    <row r="113" spans="2:9" s="47" customFormat="1" x14ac:dyDescent="0.2">
      <c r="B113" s="476"/>
      <c r="C113" s="410" t="s">
        <v>209</v>
      </c>
      <c r="D113" s="38" t="s">
        <v>210</v>
      </c>
      <c r="E113" s="9">
        <v>2008</v>
      </c>
      <c r="F113" s="10" t="s">
        <v>669</v>
      </c>
      <c r="G113" s="9">
        <v>2014</v>
      </c>
      <c r="H113" s="186">
        <v>14.99</v>
      </c>
      <c r="I113" s="148" t="str">
        <f>IF(B113&gt;=1,SUM(B113*H113),"")</f>
        <v/>
      </c>
    </row>
    <row r="114" spans="2:9" s="47" customFormat="1" x14ac:dyDescent="0.2">
      <c r="B114" s="476"/>
      <c r="C114" s="411" t="s">
        <v>211</v>
      </c>
      <c r="D114" s="38" t="s">
        <v>212</v>
      </c>
      <c r="E114" s="9">
        <v>2008</v>
      </c>
      <c r="F114" s="10" t="s">
        <v>669</v>
      </c>
      <c r="G114" s="9">
        <v>2014</v>
      </c>
      <c r="H114" s="186">
        <v>26.99</v>
      </c>
      <c r="I114" s="148" t="str">
        <f>IF(B114&gt;=1,SUM(B114*H114),"")</f>
        <v/>
      </c>
    </row>
    <row r="115" spans="2:9" s="47" customFormat="1" x14ac:dyDescent="0.2">
      <c r="B115" s="239"/>
      <c r="C115" s="267" t="s">
        <v>1601</v>
      </c>
      <c r="D115" s="23"/>
      <c r="E115" s="24"/>
      <c r="F115" s="23"/>
      <c r="G115" s="24"/>
      <c r="H115" s="177"/>
      <c r="I115" s="26"/>
    </row>
    <row r="116" spans="2:9" s="47" customFormat="1" x14ac:dyDescent="0.2">
      <c r="B116" s="476"/>
      <c r="C116" s="409" t="s">
        <v>1597</v>
      </c>
      <c r="D116" s="165" t="s">
        <v>1602</v>
      </c>
      <c r="E116" s="9">
        <v>2008</v>
      </c>
      <c r="F116" s="10" t="s">
        <v>669</v>
      </c>
      <c r="G116" s="9">
        <v>2014</v>
      </c>
      <c r="H116" s="147">
        <v>24.29</v>
      </c>
      <c r="I116" s="148" t="str">
        <f t="shared" ref="I116:I122" si="3">IF(B116&gt;=1,SUM(B116*H116),"")</f>
        <v/>
      </c>
    </row>
    <row r="117" spans="2:9" s="47" customFormat="1" x14ac:dyDescent="0.2">
      <c r="B117" s="476"/>
      <c r="C117" s="409" t="s">
        <v>1598</v>
      </c>
      <c r="D117" s="166" t="s">
        <v>1604</v>
      </c>
      <c r="E117" s="9">
        <v>2008</v>
      </c>
      <c r="F117" s="10" t="s">
        <v>669</v>
      </c>
      <c r="G117" s="9">
        <v>2014</v>
      </c>
      <c r="H117" s="147">
        <v>24.29</v>
      </c>
      <c r="I117" s="148" t="str">
        <f t="shared" si="3"/>
        <v/>
      </c>
    </row>
    <row r="118" spans="2:9" s="47" customFormat="1" x14ac:dyDescent="0.2">
      <c r="B118" s="476"/>
      <c r="C118" s="409" t="s">
        <v>1599</v>
      </c>
      <c r="D118" s="166" t="s">
        <v>1605</v>
      </c>
      <c r="E118" s="9">
        <v>2008</v>
      </c>
      <c r="F118" s="10" t="s">
        <v>669</v>
      </c>
      <c r="G118" s="9">
        <v>2014</v>
      </c>
      <c r="H118" s="147">
        <v>24.29</v>
      </c>
      <c r="I118" s="148" t="str">
        <f t="shared" si="3"/>
        <v/>
      </c>
    </row>
    <row r="119" spans="2:9" s="47" customFormat="1" x14ac:dyDescent="0.2">
      <c r="B119" s="476"/>
      <c r="C119" s="409" t="s">
        <v>1600</v>
      </c>
      <c r="D119" s="38" t="s">
        <v>1603</v>
      </c>
      <c r="E119" s="9">
        <v>2008</v>
      </c>
      <c r="F119" s="10" t="s">
        <v>669</v>
      </c>
      <c r="G119" s="9">
        <v>2014</v>
      </c>
      <c r="H119" s="147">
        <v>22.46</v>
      </c>
      <c r="I119" s="148" t="str">
        <f t="shared" si="3"/>
        <v/>
      </c>
    </row>
    <row r="120" spans="2:9" s="47" customFormat="1" x14ac:dyDescent="0.2">
      <c r="B120" s="476"/>
      <c r="C120" s="271" t="s">
        <v>1593</v>
      </c>
      <c r="D120" s="10" t="s">
        <v>1594</v>
      </c>
      <c r="E120" s="9">
        <v>2008</v>
      </c>
      <c r="F120" s="10" t="s">
        <v>669</v>
      </c>
      <c r="G120" s="9">
        <v>2014</v>
      </c>
      <c r="H120" s="147">
        <v>15</v>
      </c>
      <c r="I120" s="148" t="str">
        <f t="shared" si="3"/>
        <v/>
      </c>
    </row>
    <row r="121" spans="2:9" s="47" customFormat="1" x14ac:dyDescent="0.2">
      <c r="B121" s="476"/>
      <c r="C121" s="411" t="s">
        <v>1595</v>
      </c>
      <c r="D121" s="412" t="s">
        <v>1596</v>
      </c>
      <c r="E121" s="39">
        <v>2008</v>
      </c>
      <c r="F121" s="38" t="s">
        <v>669</v>
      </c>
      <c r="G121" s="39">
        <v>2014</v>
      </c>
      <c r="H121" s="186">
        <v>15</v>
      </c>
      <c r="I121" s="148" t="str">
        <f t="shared" si="3"/>
        <v/>
      </c>
    </row>
    <row r="122" spans="2:9" s="47" customFormat="1" x14ac:dyDescent="0.2">
      <c r="B122" s="476"/>
      <c r="C122" s="411" t="s">
        <v>1606</v>
      </c>
      <c r="D122" s="412" t="s">
        <v>1607</v>
      </c>
      <c r="E122" s="39">
        <v>2008</v>
      </c>
      <c r="F122" s="38" t="s">
        <v>669</v>
      </c>
      <c r="G122" s="39">
        <v>2014</v>
      </c>
      <c r="H122" s="186">
        <v>15</v>
      </c>
      <c r="I122" s="148" t="str">
        <f t="shared" si="3"/>
        <v/>
      </c>
    </row>
    <row r="123" spans="2:9" ht="16.5" customHeight="1" x14ac:dyDescent="0.2">
      <c r="B123" s="1032" t="s">
        <v>1417</v>
      </c>
      <c r="C123" s="1033"/>
      <c r="D123" s="23"/>
      <c r="E123" s="2"/>
      <c r="F123" s="3"/>
      <c r="G123" s="2"/>
      <c r="H123" s="177"/>
      <c r="I123" s="18"/>
    </row>
    <row r="124" spans="2:9" s="47" customFormat="1" x14ac:dyDescent="0.2">
      <c r="B124" s="476"/>
      <c r="C124" s="271" t="s">
        <v>748</v>
      </c>
      <c r="D124" s="413" t="s">
        <v>749</v>
      </c>
      <c r="E124" s="9">
        <v>2008</v>
      </c>
      <c r="F124" s="10" t="s">
        <v>669</v>
      </c>
      <c r="G124" s="9">
        <v>2014</v>
      </c>
      <c r="H124" s="147">
        <v>27.95</v>
      </c>
      <c r="I124" s="148" t="str">
        <f>IF(B124&gt;=1,SUM(B124*H124),"")</f>
        <v/>
      </c>
    </row>
    <row r="125" spans="2:9" s="47" customFormat="1" x14ac:dyDescent="0.2">
      <c r="B125" s="476"/>
      <c r="C125" s="411" t="s">
        <v>408</v>
      </c>
      <c r="D125" s="412" t="s">
        <v>750</v>
      </c>
      <c r="E125" s="39">
        <v>2008</v>
      </c>
      <c r="F125" s="38" t="s">
        <v>669</v>
      </c>
      <c r="G125" s="39">
        <v>2014</v>
      </c>
      <c r="H125" s="186">
        <v>49.95</v>
      </c>
      <c r="I125" s="148" t="str">
        <f>IF(B125&gt;=1,SUM(B125*H125),"")</f>
        <v/>
      </c>
    </row>
    <row r="126" spans="2:9" s="47" customFormat="1" x14ac:dyDescent="0.2">
      <c r="B126" s="476"/>
      <c r="C126" s="411" t="s">
        <v>409</v>
      </c>
      <c r="D126" s="412" t="s">
        <v>751</v>
      </c>
      <c r="E126" s="39">
        <v>2008</v>
      </c>
      <c r="F126" s="38" t="s">
        <v>669</v>
      </c>
      <c r="G126" s="39">
        <v>2014</v>
      </c>
      <c r="H126" s="186">
        <v>49.95</v>
      </c>
      <c r="I126" s="148" t="str">
        <f>IF(B126&gt;=1,SUM(B126*H126),"")</f>
        <v/>
      </c>
    </row>
    <row r="127" spans="2:9" ht="16.5" customHeight="1" x14ac:dyDescent="0.2">
      <c r="B127" s="1032" t="s">
        <v>2365</v>
      </c>
      <c r="C127" s="1033"/>
      <c r="D127" s="23"/>
      <c r="E127" s="2"/>
      <c r="F127" s="3"/>
      <c r="G127" s="2"/>
      <c r="H127" s="177"/>
      <c r="I127" s="18"/>
    </row>
    <row r="128" spans="2:9" s="47" customFormat="1" x14ac:dyDescent="0.2">
      <c r="B128" s="476"/>
      <c r="C128" s="271" t="s">
        <v>752</v>
      </c>
      <c r="D128" s="413" t="s">
        <v>753</v>
      </c>
      <c r="E128" s="9">
        <v>2008</v>
      </c>
      <c r="F128" s="10" t="s">
        <v>669</v>
      </c>
      <c r="G128" s="9">
        <v>2014</v>
      </c>
      <c r="H128" s="147">
        <v>50.97</v>
      </c>
      <c r="I128" s="148" t="str">
        <f>IF(B128&gt;=1,SUM(B128*H128),"")</f>
        <v/>
      </c>
    </row>
    <row r="129" spans="2:17" s="27" customFormat="1" ht="18.75" customHeight="1" x14ac:dyDescent="0.2">
      <c r="B129" s="78"/>
      <c r="C129" s="107" t="s">
        <v>1421</v>
      </c>
      <c r="D129" s="42"/>
      <c r="E129" s="111"/>
      <c r="F129" s="42"/>
      <c r="G129" s="111"/>
      <c r="H129" s="302"/>
      <c r="I129" s="44"/>
    </row>
    <row r="130" spans="2:17" ht="16.5" customHeight="1" x14ac:dyDescent="0.2">
      <c r="B130" s="1032" t="s">
        <v>2365</v>
      </c>
      <c r="C130" s="1033"/>
      <c r="D130" s="23"/>
      <c r="E130" s="24"/>
      <c r="F130" s="23"/>
      <c r="G130" s="24"/>
      <c r="H130" s="177"/>
      <c r="I130" s="18"/>
    </row>
    <row r="131" spans="2:17" s="47" customFormat="1" x14ac:dyDescent="0.2">
      <c r="B131" s="40"/>
      <c r="C131" s="102" t="s">
        <v>2366</v>
      </c>
      <c r="D131" s="23"/>
      <c r="E131" s="24"/>
      <c r="F131" s="23"/>
      <c r="G131" s="24"/>
      <c r="H131" s="177"/>
      <c r="I131" s="26"/>
    </row>
    <row r="132" spans="2:17" x14ac:dyDescent="0.2">
      <c r="B132" s="476"/>
      <c r="C132" s="104" t="s">
        <v>1036</v>
      </c>
      <c r="D132" s="165" t="s">
        <v>2367</v>
      </c>
      <c r="E132" s="9" t="s">
        <v>2364</v>
      </c>
      <c r="F132" s="10" t="s">
        <v>669</v>
      </c>
      <c r="G132" s="9">
        <v>2014</v>
      </c>
      <c r="H132" s="147">
        <v>58.98</v>
      </c>
      <c r="I132" s="148" t="str">
        <f>IF(B132&gt;=1,SUM(B132*H132),"")</f>
        <v/>
      </c>
    </row>
    <row r="133" spans="2:17" s="27" customFormat="1" x14ac:dyDescent="0.2">
      <c r="B133" s="476"/>
      <c r="C133" s="35" t="s">
        <v>1422</v>
      </c>
      <c r="D133" s="166" t="s">
        <v>2368</v>
      </c>
      <c r="E133" s="39" t="s">
        <v>2364</v>
      </c>
      <c r="F133" s="38" t="s">
        <v>669</v>
      </c>
      <c r="G133" s="39">
        <v>2014</v>
      </c>
      <c r="H133" s="257">
        <v>70.98</v>
      </c>
      <c r="I133" s="148" t="str">
        <f>IF(B133&gt;=1,SUM(B133*H133),"")</f>
        <v/>
      </c>
    </row>
    <row r="134" spans="2:17" ht="12.75" customHeight="1" x14ac:dyDescent="0.25">
      <c r="B134" s="476"/>
      <c r="C134" s="56" t="s">
        <v>1277</v>
      </c>
      <c r="D134" s="166" t="s">
        <v>2369</v>
      </c>
      <c r="E134" s="39" t="s">
        <v>2364</v>
      </c>
      <c r="F134" s="38" t="s">
        <v>669</v>
      </c>
      <c r="G134" s="39">
        <v>2014</v>
      </c>
      <c r="H134" s="186">
        <v>147.99</v>
      </c>
      <c r="I134" s="148" t="str">
        <f>IF(B134&gt;=1,SUM(B134*H134),"")</f>
        <v/>
      </c>
      <c r="K134" s="276"/>
      <c r="L134" s="276"/>
      <c r="N134" s="276"/>
      <c r="Q134" s="276"/>
    </row>
    <row r="135" spans="2:17" ht="12.75" customHeight="1" x14ac:dyDescent="0.25">
      <c r="B135" s="476"/>
      <c r="C135" s="52" t="s">
        <v>2266</v>
      </c>
      <c r="D135" s="166" t="s">
        <v>2371</v>
      </c>
      <c r="E135" s="39" t="s">
        <v>2364</v>
      </c>
      <c r="F135" s="38" t="s">
        <v>669</v>
      </c>
      <c r="G135" s="39">
        <v>2014</v>
      </c>
      <c r="H135" s="186">
        <v>261.48</v>
      </c>
      <c r="I135" s="148" t="str">
        <f>IF(B135&gt;=1,SUM(B135*H135),"")</f>
        <v/>
      </c>
      <c r="K135" s="276"/>
      <c r="L135" s="276"/>
      <c r="N135" s="276"/>
      <c r="Q135" s="276"/>
    </row>
    <row r="136" spans="2:17" ht="12.75" customHeight="1" x14ac:dyDescent="0.25">
      <c r="B136" s="476"/>
      <c r="C136" s="52" t="s">
        <v>539</v>
      </c>
      <c r="D136" s="166" t="s">
        <v>2370</v>
      </c>
      <c r="E136" s="39" t="s">
        <v>2364</v>
      </c>
      <c r="F136" s="38" t="s">
        <v>669</v>
      </c>
      <c r="G136" s="39">
        <v>2014</v>
      </c>
      <c r="H136" s="186">
        <v>103.98</v>
      </c>
      <c r="I136" s="148" t="str">
        <f>IF(B136&gt;=1,SUM(B136*H136),"")</f>
        <v/>
      </c>
      <c r="K136" s="276"/>
      <c r="L136" s="276"/>
      <c r="N136" s="276"/>
      <c r="Q136" s="276"/>
    </row>
    <row r="137" spans="2:17" ht="18.75" customHeight="1" x14ac:dyDescent="0.2">
      <c r="B137" s="40"/>
      <c r="C137" s="126"/>
      <c r="D137" s="108"/>
      <c r="E137" s="108"/>
      <c r="F137" s="108"/>
      <c r="G137" s="976" t="s">
        <v>2158</v>
      </c>
      <c r="H137" s="976"/>
      <c r="I137" s="234">
        <f>SUM(I111:I136)</f>
        <v>0</v>
      </c>
    </row>
    <row r="138" spans="2:17" ht="18.75" customHeight="1" x14ac:dyDescent="0.2">
      <c r="B138" s="40"/>
      <c r="C138" s="41"/>
      <c r="D138" s="42"/>
      <c r="E138" s="7"/>
      <c r="F138" s="978" t="s">
        <v>355</v>
      </c>
      <c r="G138" s="978"/>
      <c r="H138" s="978"/>
      <c r="I138" s="43">
        <f>SUM(I137*0.1975)</f>
        <v>0</v>
      </c>
    </row>
    <row r="139" spans="2:17" ht="18.75" customHeight="1" x14ac:dyDescent="0.2">
      <c r="B139" s="40"/>
      <c r="C139" s="41"/>
      <c r="D139" s="42"/>
      <c r="E139" s="7"/>
      <c r="F139" s="42"/>
      <c r="G139" s="979" t="s">
        <v>2320</v>
      </c>
      <c r="H139" s="979"/>
      <c r="I139" s="93">
        <f>I137+I138</f>
        <v>0</v>
      </c>
    </row>
    <row r="140" spans="2:17" s="27" customFormat="1" ht="15.75" customHeight="1" x14ac:dyDescent="0.2">
      <c r="B140" s="78"/>
      <c r="C140" s="107" t="s">
        <v>1424</v>
      </c>
      <c r="D140" s="42"/>
      <c r="E140" s="111"/>
      <c r="F140" s="42"/>
      <c r="G140" s="111"/>
      <c r="H140" s="302"/>
      <c r="I140" s="44"/>
    </row>
    <row r="141" spans="2:17" ht="13.5" customHeight="1" x14ac:dyDescent="0.2">
      <c r="B141" s="1032" t="s">
        <v>1417</v>
      </c>
      <c r="C141" s="1033"/>
      <c r="D141" s="23"/>
      <c r="E141" s="24"/>
      <c r="F141" s="23"/>
      <c r="G141" s="24"/>
      <c r="H141" s="177"/>
      <c r="I141" s="18"/>
    </row>
    <row r="142" spans="2:17" s="47" customFormat="1" ht="15" customHeight="1" x14ac:dyDescent="0.2">
      <c r="B142" s="40"/>
      <c r="C142" s="102" t="s">
        <v>1440</v>
      </c>
      <c r="D142" s="23"/>
      <c r="E142" s="24"/>
      <c r="F142" s="23"/>
      <c r="G142" s="24"/>
      <c r="H142" s="177"/>
      <c r="I142" s="26"/>
    </row>
    <row r="143" spans="2:17" ht="15.75" x14ac:dyDescent="0.25">
      <c r="B143" s="476"/>
      <c r="C143" s="326" t="s">
        <v>1036</v>
      </c>
      <c r="D143" s="165" t="s">
        <v>1435</v>
      </c>
      <c r="E143" s="9">
        <v>2008</v>
      </c>
      <c r="F143" s="10" t="s">
        <v>669</v>
      </c>
      <c r="G143" s="9">
        <v>2014</v>
      </c>
      <c r="H143" s="177">
        <v>53.95</v>
      </c>
      <c r="I143" s="148" t="str">
        <f>IF(B143&gt;=1,SUM(B143*H143),"")</f>
        <v/>
      </c>
      <c r="J143" s="276"/>
      <c r="L143" s="276"/>
      <c r="N143" s="276"/>
    </row>
    <row r="144" spans="2:17" ht="15.75" x14ac:dyDescent="0.25">
      <c r="B144" s="476"/>
      <c r="C144" s="277" t="s">
        <v>334</v>
      </c>
      <c r="D144" s="166" t="s">
        <v>1436</v>
      </c>
      <c r="E144" s="9">
        <v>2008</v>
      </c>
      <c r="F144" s="10" t="s">
        <v>669</v>
      </c>
      <c r="G144" s="9">
        <v>2014</v>
      </c>
      <c r="H144" s="189">
        <v>61.95</v>
      </c>
      <c r="I144" s="148" t="str">
        <f>IF(B144&gt;=1,SUM(B144*H144),"")</f>
        <v/>
      </c>
      <c r="J144" s="276"/>
      <c r="L144" s="276"/>
      <c r="N144" s="276"/>
    </row>
    <row r="145" spans="2:14" ht="15.75" x14ac:dyDescent="0.25">
      <c r="B145" s="476"/>
      <c r="C145" s="277" t="s">
        <v>754</v>
      </c>
      <c r="D145" s="166" t="s">
        <v>1437</v>
      </c>
      <c r="E145" s="9">
        <v>2008</v>
      </c>
      <c r="F145" s="10" t="s">
        <v>669</v>
      </c>
      <c r="G145" s="9">
        <v>2014</v>
      </c>
      <c r="H145" s="189">
        <v>17.95</v>
      </c>
      <c r="I145" s="148" t="str">
        <f>IF(B145&gt;=1,SUM(B145*H145),"")</f>
        <v/>
      </c>
      <c r="J145" s="276"/>
      <c r="L145" s="276"/>
      <c r="N145" s="276"/>
    </row>
    <row r="146" spans="2:14" ht="15.75" x14ac:dyDescent="0.25">
      <c r="B146" s="476"/>
      <c r="C146" s="277" t="s">
        <v>1423</v>
      </c>
      <c r="D146" s="166" t="s">
        <v>1439</v>
      </c>
      <c r="E146" s="9">
        <v>2008</v>
      </c>
      <c r="F146" s="10" t="s">
        <v>669</v>
      </c>
      <c r="G146" s="9">
        <v>2014</v>
      </c>
      <c r="H146" s="189">
        <v>17.95</v>
      </c>
      <c r="I146" s="148" t="str">
        <f>IF(B146&gt;=1,SUM(B146*H146),"")</f>
        <v/>
      </c>
      <c r="J146" s="276"/>
      <c r="L146" s="276"/>
      <c r="N146" s="276"/>
    </row>
    <row r="147" spans="2:14" ht="15.75" x14ac:dyDescent="0.25">
      <c r="B147" s="476"/>
      <c r="C147" s="221" t="s">
        <v>1434</v>
      </c>
      <c r="D147" s="166" t="s">
        <v>1438</v>
      </c>
      <c r="E147" s="9">
        <v>2008</v>
      </c>
      <c r="F147" s="10" t="s">
        <v>669</v>
      </c>
      <c r="G147" s="9">
        <v>2014</v>
      </c>
      <c r="H147" s="186">
        <v>17.95</v>
      </c>
      <c r="I147" s="148" t="str">
        <f>IF(B147&gt;=1,SUM(B147*H147),"")</f>
        <v/>
      </c>
      <c r="J147" s="276"/>
      <c r="L147" s="276"/>
      <c r="N147" s="276"/>
    </row>
    <row r="148" spans="2:14" ht="13.5" customHeight="1" x14ac:dyDescent="0.2">
      <c r="B148" s="1032" t="s">
        <v>1771</v>
      </c>
      <c r="C148" s="1033"/>
      <c r="D148" s="23"/>
      <c r="E148" s="24"/>
      <c r="F148" s="23"/>
      <c r="G148" s="24"/>
      <c r="H148" s="177"/>
      <c r="I148" s="18"/>
    </row>
    <row r="149" spans="2:14" s="47" customFormat="1" ht="13.5" customHeight="1" x14ac:dyDescent="0.2">
      <c r="B149" s="40"/>
      <c r="C149" s="102" t="s">
        <v>1441</v>
      </c>
      <c r="D149" s="23"/>
      <c r="E149" s="24"/>
      <c r="F149" s="23"/>
      <c r="G149" s="24"/>
      <c r="H149" s="177"/>
      <c r="I149" s="26"/>
    </row>
    <row r="150" spans="2:14" ht="15.75" x14ac:dyDescent="0.25">
      <c r="B150" s="476"/>
      <c r="C150" s="56" t="s">
        <v>1036</v>
      </c>
      <c r="D150" s="10" t="s">
        <v>1573</v>
      </c>
      <c r="E150" s="9">
        <v>2008</v>
      </c>
      <c r="F150" s="10" t="s">
        <v>669</v>
      </c>
      <c r="G150" s="9">
        <v>2014</v>
      </c>
      <c r="H150" s="147">
        <v>33</v>
      </c>
      <c r="I150" s="148" t="str">
        <f>IF(B150&gt;=1,SUM(B150*H150),"")</f>
        <v/>
      </c>
      <c r="K150" s="275"/>
    </row>
    <row r="151" spans="2:14" ht="12.75" customHeight="1" x14ac:dyDescent="0.25">
      <c r="B151" s="476"/>
      <c r="C151" s="56" t="s">
        <v>815</v>
      </c>
      <c r="D151" s="38" t="s">
        <v>1575</v>
      </c>
      <c r="E151" s="9">
        <v>2008</v>
      </c>
      <c r="F151" s="10" t="s">
        <v>669</v>
      </c>
      <c r="G151" s="9">
        <v>2014</v>
      </c>
      <c r="H151" s="147">
        <v>10.5</v>
      </c>
      <c r="I151" s="148" t="str">
        <f>IF(B151&gt;=1,SUM(B151*H151),"")</f>
        <v/>
      </c>
      <c r="K151" s="275"/>
    </row>
    <row r="152" spans="2:14" ht="15.75" x14ac:dyDescent="0.25">
      <c r="B152" s="476"/>
      <c r="C152" s="52" t="s">
        <v>1224</v>
      </c>
      <c r="D152" s="38" t="s">
        <v>1574</v>
      </c>
      <c r="E152" s="9">
        <v>2008</v>
      </c>
      <c r="F152" s="10" t="s">
        <v>669</v>
      </c>
      <c r="G152" s="9">
        <v>2014</v>
      </c>
      <c r="H152" s="186">
        <v>16.5</v>
      </c>
      <c r="I152" s="148" t="str">
        <f>IF(B152&gt;=1,SUM(B152*H152),"")</f>
        <v/>
      </c>
      <c r="K152" s="275"/>
    </row>
    <row r="153" spans="2:14" s="27" customFormat="1" ht="14.25" customHeight="1" x14ac:dyDescent="0.2">
      <c r="B153" s="78"/>
      <c r="C153" s="107" t="s">
        <v>1772</v>
      </c>
      <c r="D153" s="42"/>
      <c r="E153" s="111"/>
      <c r="F153" s="42"/>
      <c r="G153" s="111"/>
      <c r="H153" s="302"/>
      <c r="I153" s="44"/>
    </row>
    <row r="154" spans="2:14" ht="15" customHeight="1" x14ac:dyDescent="0.2">
      <c r="B154" s="1032" t="s">
        <v>1771</v>
      </c>
      <c r="C154" s="1033"/>
      <c r="D154" s="23"/>
      <c r="E154" s="24"/>
      <c r="F154" s="23"/>
      <c r="G154" s="24"/>
      <c r="H154" s="177"/>
      <c r="I154" s="18"/>
    </row>
    <row r="155" spans="2:14" s="47" customFormat="1" ht="15" customHeight="1" x14ac:dyDescent="0.2">
      <c r="B155" s="40"/>
      <c r="C155" s="102" t="s">
        <v>1578</v>
      </c>
      <c r="D155" s="23"/>
      <c r="E155" s="24"/>
      <c r="F155" s="23"/>
      <c r="G155" s="24"/>
      <c r="H155" s="177"/>
      <c r="I155" s="26"/>
    </row>
    <row r="156" spans="2:14" x14ac:dyDescent="0.2">
      <c r="B156" s="476"/>
      <c r="C156" s="48" t="s">
        <v>1036</v>
      </c>
      <c r="D156" s="10" t="s">
        <v>1576</v>
      </c>
      <c r="E156" s="9">
        <v>2008</v>
      </c>
      <c r="F156" s="10" t="s">
        <v>669</v>
      </c>
      <c r="G156" s="9">
        <v>2014</v>
      </c>
      <c r="H156" s="87">
        <v>45</v>
      </c>
      <c r="I156" s="148" t="str">
        <f>IF(B156&gt;=1,SUM(B156*H156),"")</f>
        <v/>
      </c>
    </row>
    <row r="157" spans="2:14" x14ac:dyDescent="0.2">
      <c r="B157" s="476"/>
      <c r="C157" s="35" t="s">
        <v>1224</v>
      </c>
      <c r="D157" s="38" t="s">
        <v>1577</v>
      </c>
      <c r="E157" s="9">
        <v>2008</v>
      </c>
      <c r="F157" s="10" t="s">
        <v>669</v>
      </c>
      <c r="G157" s="9">
        <v>2014</v>
      </c>
      <c r="H157" s="84">
        <v>31.5</v>
      </c>
      <c r="I157" s="148" t="str">
        <f>IF(B157&gt;=1,SUM(B157*H157),"")</f>
        <v/>
      </c>
    </row>
    <row r="158" spans="2:14" ht="15.75" customHeight="1" x14ac:dyDescent="0.2">
      <c r="B158" s="40"/>
      <c r="C158" s="107" t="s">
        <v>1773</v>
      </c>
      <c r="D158" s="112"/>
      <c r="E158" s="111"/>
      <c r="F158" s="112"/>
      <c r="G158" s="111"/>
      <c r="H158" s="111"/>
      <c r="I158" s="63"/>
    </row>
    <row r="159" spans="2:14" ht="15" customHeight="1" x14ac:dyDescent="0.2">
      <c r="B159" s="1032" t="s">
        <v>1417</v>
      </c>
      <c r="C159" s="1033"/>
      <c r="D159" s="23"/>
      <c r="E159" s="24"/>
      <c r="F159" s="23"/>
      <c r="G159" s="24"/>
      <c r="H159" s="177"/>
      <c r="I159" s="18"/>
    </row>
    <row r="160" spans="2:14" s="47" customFormat="1" ht="15" customHeight="1" x14ac:dyDescent="0.2">
      <c r="B160" s="40"/>
      <c r="C160" s="102" t="s">
        <v>576</v>
      </c>
      <c r="E160" s="24"/>
      <c r="F160" s="23"/>
      <c r="G160" s="24"/>
      <c r="H160" s="177"/>
      <c r="I160" s="26"/>
    </row>
    <row r="161" spans="2:9" ht="15.75" customHeight="1" x14ac:dyDescent="0.2">
      <c r="B161" s="476"/>
      <c r="C161" s="104" t="s">
        <v>1036</v>
      </c>
      <c r="D161" s="10" t="s">
        <v>1579</v>
      </c>
      <c r="E161" s="9">
        <v>2008</v>
      </c>
      <c r="F161" s="10" t="s">
        <v>669</v>
      </c>
      <c r="G161" s="9">
        <v>2014</v>
      </c>
      <c r="H161" s="418">
        <v>49.95</v>
      </c>
      <c r="I161" s="148" t="str">
        <f t="shared" ref="I161:I166" si="4">IF(B161&gt;=1,SUM(B161*H161),"")</f>
        <v/>
      </c>
    </row>
    <row r="162" spans="2:9" ht="15.75" customHeight="1" x14ac:dyDescent="0.2">
      <c r="B162" s="476"/>
      <c r="C162" s="99" t="s">
        <v>317</v>
      </c>
      <c r="D162" s="414" t="s">
        <v>1580</v>
      </c>
      <c r="E162" s="9">
        <v>2008</v>
      </c>
      <c r="F162" s="10" t="s">
        <v>669</v>
      </c>
      <c r="G162" s="9">
        <v>2014</v>
      </c>
      <c r="H162" s="419">
        <v>57.95</v>
      </c>
      <c r="I162" s="148" t="str">
        <f t="shared" si="4"/>
        <v/>
      </c>
    </row>
    <row r="163" spans="2:9" ht="15.75" customHeight="1" x14ac:dyDescent="0.2">
      <c r="B163" s="476"/>
      <c r="C163" s="415" t="s">
        <v>754</v>
      </c>
      <c r="D163" s="415" t="s">
        <v>719</v>
      </c>
      <c r="E163" s="9">
        <v>2008</v>
      </c>
      <c r="F163" s="10" t="s">
        <v>669</v>
      </c>
      <c r="G163" s="9">
        <v>2014</v>
      </c>
      <c r="H163" s="420">
        <v>17.95</v>
      </c>
      <c r="I163" s="148" t="str">
        <f t="shared" si="4"/>
        <v/>
      </c>
    </row>
    <row r="164" spans="2:9" ht="15.75" customHeight="1" x14ac:dyDescent="0.2">
      <c r="B164" s="476"/>
      <c r="C164" s="416" t="s">
        <v>717</v>
      </c>
      <c r="D164" s="416" t="s">
        <v>720</v>
      </c>
      <c r="E164" s="9">
        <v>2008</v>
      </c>
      <c r="F164" s="10" t="s">
        <v>669</v>
      </c>
      <c r="G164" s="9">
        <v>2014</v>
      </c>
      <c r="H164" s="421">
        <v>17.95</v>
      </c>
      <c r="I164" s="148" t="str">
        <f t="shared" si="4"/>
        <v/>
      </c>
    </row>
    <row r="165" spans="2:9" ht="15.75" customHeight="1" x14ac:dyDescent="0.2">
      <c r="B165" s="476"/>
      <c r="C165" s="415" t="s">
        <v>1423</v>
      </c>
      <c r="D165" s="415" t="s">
        <v>721</v>
      </c>
      <c r="E165" s="9">
        <v>2008</v>
      </c>
      <c r="F165" s="10" t="s">
        <v>669</v>
      </c>
      <c r="G165" s="9">
        <v>2014</v>
      </c>
      <c r="H165" s="422">
        <v>17.95</v>
      </c>
      <c r="I165" s="148" t="str">
        <f t="shared" si="4"/>
        <v/>
      </c>
    </row>
    <row r="166" spans="2:9" x14ac:dyDescent="0.2">
      <c r="B166" s="476"/>
      <c r="C166" s="415" t="s">
        <v>718</v>
      </c>
      <c r="D166" s="415" t="s">
        <v>575</v>
      </c>
      <c r="E166" s="9">
        <v>2008</v>
      </c>
      <c r="F166" s="10" t="s">
        <v>669</v>
      </c>
      <c r="G166" s="9">
        <v>2014</v>
      </c>
      <c r="H166" s="422">
        <v>24.95</v>
      </c>
      <c r="I166" s="148" t="str">
        <f t="shared" si="4"/>
        <v/>
      </c>
    </row>
    <row r="167" spans="2:9" ht="15" customHeight="1" x14ac:dyDescent="0.2">
      <c r="B167" s="40"/>
      <c r="C167" s="126"/>
      <c r="D167" s="108"/>
      <c r="E167" s="108"/>
      <c r="F167" s="108"/>
      <c r="G167" s="976" t="s">
        <v>2158</v>
      </c>
      <c r="H167" s="976"/>
      <c r="I167" s="234">
        <f>SUM(I142:I166)</f>
        <v>0</v>
      </c>
    </row>
    <row r="168" spans="2:9" ht="15" customHeight="1" x14ac:dyDescent="0.2">
      <c r="B168" s="40"/>
      <c r="C168" s="41"/>
      <c r="D168" s="42"/>
      <c r="E168" s="7"/>
      <c r="F168" s="978" t="s">
        <v>355</v>
      </c>
      <c r="G168" s="978"/>
      <c r="H168" s="978"/>
      <c r="I168" s="43">
        <f>SUM(I167*0.1975)</f>
        <v>0</v>
      </c>
    </row>
    <row r="169" spans="2:9" ht="15" customHeight="1" x14ac:dyDescent="0.2">
      <c r="B169" s="40"/>
      <c r="C169" s="41"/>
      <c r="D169" s="42"/>
      <c r="E169" s="7"/>
      <c r="F169" s="42"/>
      <c r="G169" s="979" t="s">
        <v>2320</v>
      </c>
      <c r="H169" s="979"/>
      <c r="I169" s="93">
        <f>I167+I168</f>
        <v>0</v>
      </c>
    </row>
    <row r="170" spans="2:9" ht="15.75" customHeight="1" x14ac:dyDescent="0.2">
      <c r="B170" s="40"/>
      <c r="C170" s="107" t="s">
        <v>577</v>
      </c>
      <c r="D170" s="112"/>
      <c r="E170" s="111"/>
      <c r="F170" s="112"/>
      <c r="G170" s="111"/>
      <c r="H170" s="111"/>
      <c r="I170" s="63"/>
    </row>
    <row r="171" spans="2:9" ht="15" customHeight="1" x14ac:dyDescent="0.2">
      <c r="B171" s="1032" t="s">
        <v>1417</v>
      </c>
      <c r="C171" s="1033"/>
      <c r="D171" s="23"/>
      <c r="E171" s="24"/>
      <c r="F171" s="23"/>
      <c r="G171" s="24"/>
      <c r="H171" s="177"/>
      <c r="I171" s="18"/>
    </row>
    <row r="172" spans="2:9" s="47" customFormat="1" ht="15" customHeight="1" x14ac:dyDescent="0.2">
      <c r="B172" s="78"/>
      <c r="C172" s="267" t="s">
        <v>2097</v>
      </c>
      <c r="D172" s="66"/>
      <c r="E172" s="24"/>
      <c r="F172" s="23"/>
      <c r="G172" s="24"/>
      <c r="H172" s="177"/>
      <c r="I172" s="26"/>
    </row>
    <row r="173" spans="2:9" ht="14.25" customHeight="1" x14ac:dyDescent="0.2">
      <c r="B173" s="476"/>
      <c r="C173" s="416" t="s">
        <v>578</v>
      </c>
      <c r="D173" s="416" t="s">
        <v>2088</v>
      </c>
      <c r="E173" s="9">
        <v>2008</v>
      </c>
      <c r="F173" s="10" t="s">
        <v>669</v>
      </c>
      <c r="G173" s="9">
        <v>2014</v>
      </c>
      <c r="H173" s="423">
        <v>49.95</v>
      </c>
      <c r="I173" s="148" t="str">
        <f t="shared" ref="I173:I181" si="5">IF(B173&gt;=1,SUM(B173*H173),"")</f>
        <v/>
      </c>
    </row>
    <row r="174" spans="2:9" ht="13.5" customHeight="1" x14ac:dyDescent="0.2">
      <c r="B174" s="476"/>
      <c r="C174" s="415" t="s">
        <v>1322</v>
      </c>
      <c r="D174" s="415" t="s">
        <v>2089</v>
      </c>
      <c r="E174" s="39">
        <v>2008</v>
      </c>
      <c r="F174" s="38" t="s">
        <v>669</v>
      </c>
      <c r="G174" s="39">
        <v>2014</v>
      </c>
      <c r="H174" s="422">
        <v>57.95</v>
      </c>
      <c r="I174" s="148" t="str">
        <f t="shared" si="5"/>
        <v/>
      </c>
    </row>
    <row r="175" spans="2:9" ht="13.5" customHeight="1" x14ac:dyDescent="0.2">
      <c r="B175" s="476"/>
      <c r="C175" s="415" t="s">
        <v>2086</v>
      </c>
      <c r="D175" s="415" t="s">
        <v>2090</v>
      </c>
      <c r="E175" s="39">
        <v>2008</v>
      </c>
      <c r="F175" s="38" t="s">
        <v>669</v>
      </c>
      <c r="G175" s="39">
        <v>2014</v>
      </c>
      <c r="H175" s="422">
        <v>43.95</v>
      </c>
      <c r="I175" s="148" t="str">
        <f t="shared" si="5"/>
        <v/>
      </c>
    </row>
    <row r="176" spans="2:9" ht="13.5" customHeight="1" x14ac:dyDescent="0.2">
      <c r="B176" s="476"/>
      <c r="C176" s="415" t="s">
        <v>2087</v>
      </c>
      <c r="D176" s="415" t="s">
        <v>2091</v>
      </c>
      <c r="E176" s="39">
        <v>2008</v>
      </c>
      <c r="F176" s="38" t="s">
        <v>669</v>
      </c>
      <c r="G176" s="39">
        <v>2014</v>
      </c>
      <c r="H176" s="422">
        <v>95.5</v>
      </c>
      <c r="I176" s="148" t="str">
        <f t="shared" si="5"/>
        <v/>
      </c>
    </row>
    <row r="177" spans="2:9" x14ac:dyDescent="0.2">
      <c r="B177" s="476"/>
      <c r="C177" s="415" t="s">
        <v>754</v>
      </c>
      <c r="D177" s="415" t="s">
        <v>2092</v>
      </c>
      <c r="E177" s="39">
        <v>2008</v>
      </c>
      <c r="F177" s="38" t="s">
        <v>669</v>
      </c>
      <c r="G177" s="39">
        <v>2014</v>
      </c>
      <c r="H177" s="422">
        <v>17.95</v>
      </c>
      <c r="I177" s="148" t="str">
        <f t="shared" si="5"/>
        <v/>
      </c>
    </row>
    <row r="178" spans="2:9" x14ac:dyDescent="0.2">
      <c r="B178" s="476"/>
      <c r="C178" s="415" t="s">
        <v>717</v>
      </c>
      <c r="D178" s="415" t="s">
        <v>2093</v>
      </c>
      <c r="E178" s="39">
        <v>2008</v>
      </c>
      <c r="F178" s="38" t="s">
        <v>669</v>
      </c>
      <c r="G178" s="39">
        <v>2014</v>
      </c>
      <c r="H178" s="422">
        <v>17.95</v>
      </c>
      <c r="I178" s="148" t="str">
        <f t="shared" si="5"/>
        <v/>
      </c>
    </row>
    <row r="179" spans="2:9" x14ac:dyDescent="0.2">
      <c r="B179" s="476"/>
      <c r="C179" s="415" t="s">
        <v>1423</v>
      </c>
      <c r="D179" s="415" t="s">
        <v>2094</v>
      </c>
      <c r="E179" s="39">
        <v>2008</v>
      </c>
      <c r="F179" s="38" t="s">
        <v>669</v>
      </c>
      <c r="G179" s="39">
        <v>2014</v>
      </c>
      <c r="H179" s="422">
        <v>17.95</v>
      </c>
      <c r="I179" s="148" t="str">
        <f t="shared" si="5"/>
        <v/>
      </c>
    </row>
    <row r="180" spans="2:9" x14ac:dyDescent="0.2">
      <c r="B180" s="476"/>
      <c r="C180" s="415" t="s">
        <v>718</v>
      </c>
      <c r="D180" s="415" t="s">
        <v>2095</v>
      </c>
      <c r="E180" s="39">
        <v>2008</v>
      </c>
      <c r="F180" s="38" t="s">
        <v>669</v>
      </c>
      <c r="G180" s="39">
        <v>2014</v>
      </c>
      <c r="H180" s="422">
        <v>24.95</v>
      </c>
      <c r="I180" s="148" t="str">
        <f t="shared" si="5"/>
        <v/>
      </c>
    </row>
    <row r="181" spans="2:9" ht="12.75" customHeight="1" x14ac:dyDescent="0.2">
      <c r="B181" s="476"/>
      <c r="C181" s="415" t="s">
        <v>579</v>
      </c>
      <c r="D181" s="415" t="s">
        <v>2096</v>
      </c>
      <c r="E181" s="39">
        <v>2008</v>
      </c>
      <c r="F181" s="38" t="s">
        <v>669</v>
      </c>
      <c r="G181" s="39">
        <v>2014</v>
      </c>
      <c r="H181" s="422">
        <v>45.95</v>
      </c>
      <c r="I181" s="148" t="str">
        <f t="shared" si="5"/>
        <v/>
      </c>
    </row>
    <row r="182" spans="2:9" ht="20.25" customHeight="1" x14ac:dyDescent="0.2">
      <c r="B182" s="40"/>
      <c r="C182" s="107" t="s">
        <v>2098</v>
      </c>
      <c r="D182" s="112"/>
      <c r="E182" s="111"/>
      <c r="F182" s="112"/>
      <c r="G182" s="111"/>
      <c r="H182" s="111"/>
      <c r="I182" s="63"/>
    </row>
    <row r="183" spans="2:9" s="47" customFormat="1" ht="15" customHeight="1" x14ac:dyDescent="0.2">
      <c r="B183" s="22"/>
      <c r="C183" s="107" t="s">
        <v>1034</v>
      </c>
      <c r="D183" s="23"/>
      <c r="E183" s="24"/>
      <c r="F183" s="23"/>
      <c r="G183" s="23"/>
      <c r="H183" s="177"/>
      <c r="I183" s="29"/>
    </row>
    <row r="184" spans="2:9" ht="15" customHeight="1" x14ac:dyDescent="0.2">
      <c r="B184" s="1032" t="s">
        <v>204</v>
      </c>
      <c r="C184" s="1033"/>
      <c r="D184" s="23"/>
      <c r="E184" s="24"/>
      <c r="F184" s="23"/>
      <c r="G184" s="24"/>
      <c r="H184" s="177"/>
      <c r="I184" s="18"/>
    </row>
    <row r="185" spans="2:9" s="47" customFormat="1" ht="15" customHeight="1" x14ac:dyDescent="0.2">
      <c r="B185" s="476"/>
      <c r="C185" s="271" t="s">
        <v>2099</v>
      </c>
      <c r="D185" s="55" t="s">
        <v>2100</v>
      </c>
      <c r="E185" s="9">
        <v>2008</v>
      </c>
      <c r="F185" s="10" t="s">
        <v>669</v>
      </c>
      <c r="G185" s="9">
        <v>2014</v>
      </c>
      <c r="H185" s="147">
        <v>21.59</v>
      </c>
      <c r="I185" s="148" t="str">
        <f>IF(B185&gt;=1,SUM(B185*H185),"")</f>
        <v/>
      </c>
    </row>
    <row r="186" spans="2:9" x14ac:dyDescent="0.2">
      <c r="B186" s="476"/>
      <c r="C186" s="322" t="s">
        <v>2101</v>
      </c>
      <c r="D186" s="55" t="s">
        <v>2102</v>
      </c>
      <c r="E186" s="9">
        <v>2008</v>
      </c>
      <c r="F186" s="10" t="s">
        <v>669</v>
      </c>
      <c r="G186" s="9">
        <v>2014</v>
      </c>
      <c r="H186" s="223">
        <v>24.99</v>
      </c>
      <c r="I186" s="148" t="str">
        <f>IF(B186&gt;=1,SUM(B186*H186),"")</f>
        <v/>
      </c>
    </row>
    <row r="187" spans="2:9" x14ac:dyDescent="0.2">
      <c r="B187" s="476"/>
      <c r="C187" s="321" t="s">
        <v>2104</v>
      </c>
      <c r="D187" s="53" t="s">
        <v>2103</v>
      </c>
      <c r="E187" s="39">
        <v>2008</v>
      </c>
      <c r="F187" s="38" t="s">
        <v>669</v>
      </c>
      <c r="G187" s="39">
        <v>2014</v>
      </c>
      <c r="H187" s="209">
        <v>26.99</v>
      </c>
      <c r="I187" s="148" t="str">
        <f>IF(B187&gt;=1,SUM(B187*H187),"")</f>
        <v/>
      </c>
    </row>
    <row r="188" spans="2:9" x14ac:dyDescent="0.2">
      <c r="B188" s="476"/>
      <c r="C188" s="321" t="s">
        <v>2105</v>
      </c>
      <c r="D188" s="53" t="s">
        <v>1774</v>
      </c>
      <c r="E188" s="39">
        <v>2008</v>
      </c>
      <c r="F188" s="38" t="s">
        <v>669</v>
      </c>
      <c r="G188" s="39">
        <v>2014</v>
      </c>
      <c r="H188" s="313">
        <v>35</v>
      </c>
      <c r="I188" s="148" t="str">
        <f>IF(B188&gt;=1,SUM(B188*H188),"")</f>
        <v/>
      </c>
    </row>
    <row r="189" spans="2:9" s="47" customFormat="1" ht="15" customHeight="1" x14ac:dyDescent="0.2">
      <c r="B189" s="1032" t="s">
        <v>318</v>
      </c>
      <c r="C189" s="1033"/>
      <c r="D189" s="23"/>
      <c r="E189" s="2"/>
      <c r="F189" s="3"/>
      <c r="G189" s="2"/>
      <c r="H189" s="177"/>
      <c r="I189" s="18"/>
    </row>
    <row r="190" spans="2:9" s="47" customFormat="1" x14ac:dyDescent="0.2">
      <c r="B190" s="476"/>
      <c r="C190" s="322" t="s">
        <v>2108</v>
      </c>
      <c r="D190" s="57" t="s">
        <v>2106</v>
      </c>
      <c r="E190" s="9">
        <v>2008</v>
      </c>
      <c r="F190" s="10" t="s">
        <v>669</v>
      </c>
      <c r="G190" s="9">
        <v>2014</v>
      </c>
      <c r="H190" s="223">
        <v>65.31</v>
      </c>
      <c r="I190" s="148" t="str">
        <f>IF(B190&gt;=1,SUM(B190*H190),"")</f>
        <v/>
      </c>
    </row>
    <row r="191" spans="2:9" s="47" customFormat="1" ht="15" customHeight="1" x14ac:dyDescent="0.2">
      <c r="B191" s="1032" t="s">
        <v>682</v>
      </c>
      <c r="C191" s="1033"/>
      <c r="D191" s="23"/>
      <c r="E191" s="24"/>
      <c r="F191" s="23"/>
      <c r="G191" s="24"/>
      <c r="H191" s="177"/>
      <c r="I191" s="18"/>
    </row>
    <row r="192" spans="2:9" x14ac:dyDescent="0.2">
      <c r="B192" s="476"/>
      <c r="C192" s="327" t="s">
        <v>2107</v>
      </c>
      <c r="D192" s="57" t="s">
        <v>2109</v>
      </c>
      <c r="E192" s="9">
        <v>2008</v>
      </c>
      <c r="F192" s="10" t="s">
        <v>669</v>
      </c>
      <c r="G192" s="9">
        <v>2014</v>
      </c>
      <c r="H192" s="223">
        <v>46.97</v>
      </c>
      <c r="I192" s="148" t="str">
        <f>IF(B192&gt;=1,SUM(B192*H192),"")</f>
        <v/>
      </c>
    </row>
    <row r="193" spans="2:9" x14ac:dyDescent="0.2">
      <c r="C193" s="76"/>
      <c r="D193" s="228"/>
      <c r="E193" s="16"/>
      <c r="F193" s="15"/>
      <c r="G193" s="16"/>
      <c r="H193" s="47"/>
    </row>
    <row r="194" spans="2:9" x14ac:dyDescent="0.2">
      <c r="C194" s="76"/>
      <c r="D194" s="228"/>
      <c r="E194" s="16"/>
      <c r="F194" s="15"/>
      <c r="G194" s="16"/>
      <c r="H194" s="47"/>
    </row>
    <row r="195" spans="2:9" x14ac:dyDescent="0.2">
      <c r="C195" s="76"/>
      <c r="D195" s="228"/>
      <c r="E195" s="16"/>
      <c r="F195" s="15"/>
      <c r="G195" s="16"/>
      <c r="H195" s="47"/>
    </row>
    <row r="196" spans="2:9" x14ac:dyDescent="0.2">
      <c r="B196" s="225"/>
      <c r="D196" s="290"/>
      <c r="F196"/>
      <c r="H196"/>
      <c r="I196"/>
    </row>
    <row r="197" spans="2:9" ht="16.5" customHeight="1" x14ac:dyDescent="0.2">
      <c r="B197" s="40"/>
      <c r="C197" s="126"/>
      <c r="D197" s="164"/>
      <c r="E197" s="108"/>
      <c r="F197" s="108"/>
      <c r="G197" s="976" t="s">
        <v>2158</v>
      </c>
      <c r="H197" s="976"/>
      <c r="I197" s="234">
        <f>SUM(I172:I192)</f>
        <v>0</v>
      </c>
    </row>
    <row r="198" spans="2:9" ht="21" customHeight="1" x14ac:dyDescent="0.2">
      <c r="B198" s="40"/>
      <c r="C198" s="41"/>
      <c r="D198" s="42"/>
      <c r="E198" s="7"/>
      <c r="F198" s="978" t="s">
        <v>355</v>
      </c>
      <c r="G198" s="978"/>
      <c r="H198" s="978"/>
      <c r="I198" s="43">
        <f>SUM(I197*0.1975)</f>
        <v>0</v>
      </c>
    </row>
    <row r="199" spans="2:9" ht="14.25" customHeight="1" x14ac:dyDescent="0.2">
      <c r="B199" s="40"/>
      <c r="C199" s="41"/>
      <c r="D199" s="42"/>
      <c r="E199" s="7"/>
      <c r="F199" s="42"/>
      <c r="G199" s="979" t="s">
        <v>2320</v>
      </c>
      <c r="H199" s="979"/>
      <c r="I199" s="93">
        <f>I197+I198</f>
        <v>0</v>
      </c>
    </row>
    <row r="200" spans="2:9" x14ac:dyDescent="0.2">
      <c r="C200" s="319"/>
      <c r="D200" s="417"/>
      <c r="E200" s="217"/>
      <c r="F200" s="228"/>
      <c r="G200" s="217"/>
      <c r="H200" s="256"/>
    </row>
    <row r="201" spans="2:9" ht="20.25" customHeight="1" x14ac:dyDescent="0.2">
      <c r="B201" s="40"/>
      <c r="C201" s="107" t="s">
        <v>2110</v>
      </c>
      <c r="D201" s="112"/>
      <c r="E201" s="111"/>
      <c r="F201" s="112"/>
      <c r="G201" s="111"/>
      <c r="H201" s="111"/>
      <c r="I201" s="63"/>
    </row>
    <row r="202" spans="2:9" ht="18" customHeight="1" x14ac:dyDescent="0.2">
      <c r="C202" s="424" t="s">
        <v>2111</v>
      </c>
      <c r="D202" s="66"/>
      <c r="E202" s="66"/>
      <c r="F202" s="291"/>
      <c r="G202" s="66"/>
      <c r="H202" s="425"/>
      <c r="I202" s="211"/>
    </row>
    <row r="203" spans="2:9" s="47" customFormat="1" ht="15" customHeight="1" x14ac:dyDescent="0.2">
      <c r="B203" s="1032" t="s">
        <v>318</v>
      </c>
      <c r="C203" s="1033"/>
      <c r="D203" s="23"/>
      <c r="E203" s="24"/>
      <c r="F203" s="23"/>
      <c r="G203" s="24"/>
      <c r="H203" s="177"/>
      <c r="I203" s="26"/>
    </row>
    <row r="204" spans="2:9" x14ac:dyDescent="0.2">
      <c r="B204" s="476"/>
      <c r="C204" s="322" t="s">
        <v>293</v>
      </c>
      <c r="D204" s="57" t="s">
        <v>2106</v>
      </c>
      <c r="E204" s="9">
        <v>2008</v>
      </c>
      <c r="F204" s="10" t="s">
        <v>669</v>
      </c>
      <c r="G204" s="9">
        <v>2014</v>
      </c>
      <c r="H204" s="223">
        <v>65.31</v>
      </c>
      <c r="I204" s="148" t="str">
        <f>IF(B204&gt;=1,SUM(B204*H204),"")</f>
        <v/>
      </c>
    </row>
    <row r="205" spans="2:9" s="47" customFormat="1" ht="21.75" customHeight="1" x14ac:dyDescent="0.2">
      <c r="B205" s="1032" t="s">
        <v>318</v>
      </c>
      <c r="C205" s="1033"/>
      <c r="D205" s="23"/>
      <c r="E205" s="24"/>
      <c r="F205" s="23"/>
      <c r="G205" s="24"/>
      <c r="H205" s="177"/>
      <c r="I205" s="26"/>
    </row>
    <row r="206" spans="2:9" x14ac:dyDescent="0.2">
      <c r="B206" s="476"/>
      <c r="C206" s="322" t="s">
        <v>294</v>
      </c>
      <c r="D206" s="57" t="s">
        <v>295</v>
      </c>
      <c r="E206" s="9">
        <v>2008</v>
      </c>
      <c r="F206" s="10" t="s">
        <v>669</v>
      </c>
      <c r="G206" s="9">
        <v>2014</v>
      </c>
      <c r="H206" s="223">
        <v>85.25</v>
      </c>
      <c r="I206" s="148" t="str">
        <f>IF(B206&gt;=1,SUM(B206*H206),"")</f>
        <v/>
      </c>
    </row>
    <row r="207" spans="2:9" ht="20.25" customHeight="1" x14ac:dyDescent="0.2">
      <c r="B207" s="40"/>
      <c r="C207" s="107" t="s">
        <v>296</v>
      </c>
      <c r="D207" s="112"/>
      <c r="E207" s="111"/>
      <c r="F207" s="112"/>
      <c r="G207" s="111"/>
      <c r="H207" s="111"/>
      <c r="I207" s="63"/>
    </row>
    <row r="208" spans="2:9" s="47" customFormat="1" ht="15" customHeight="1" x14ac:dyDescent="0.2">
      <c r="B208" s="22"/>
      <c r="C208" s="107" t="s">
        <v>1034</v>
      </c>
      <c r="D208" s="23"/>
      <c r="E208" s="24"/>
      <c r="F208" s="23"/>
      <c r="G208" s="23"/>
      <c r="H208" s="177"/>
      <c r="I208" s="29"/>
    </row>
    <row r="209" spans="2:14" s="47" customFormat="1" ht="21.75" customHeight="1" x14ac:dyDescent="0.2">
      <c r="B209" s="1032" t="s">
        <v>297</v>
      </c>
      <c r="C209" s="1033"/>
      <c r="D209" s="23"/>
      <c r="E209" s="24"/>
      <c r="F209" s="23"/>
      <c r="G209" s="24"/>
      <c r="H209" s="177"/>
      <c r="I209" s="26"/>
    </row>
    <row r="210" spans="2:14" x14ac:dyDescent="0.2">
      <c r="B210" s="476"/>
      <c r="C210" s="322" t="s">
        <v>298</v>
      </c>
      <c r="D210" s="57" t="s">
        <v>299</v>
      </c>
      <c r="E210" s="9">
        <v>2008</v>
      </c>
      <c r="F210" s="10" t="s">
        <v>669</v>
      </c>
      <c r="G210" s="9">
        <v>2014</v>
      </c>
      <c r="H210" s="223">
        <v>85.25</v>
      </c>
      <c r="I210" s="148" t="str">
        <f>IF(B210&gt;=1,SUM(B210*H210),"")</f>
        <v/>
      </c>
    </row>
    <row r="211" spans="2:14" s="27" customFormat="1" ht="14.25" customHeight="1" x14ac:dyDescent="0.2">
      <c r="B211" s="78"/>
      <c r="C211" s="107" t="s">
        <v>767</v>
      </c>
      <c r="D211" s="42"/>
      <c r="E211" s="111"/>
      <c r="F211" s="42"/>
      <c r="G211" s="111"/>
      <c r="H211" s="302"/>
      <c r="I211" s="44"/>
    </row>
    <row r="212" spans="2:14" s="27" customFormat="1" ht="14.25" customHeight="1" x14ac:dyDescent="0.2">
      <c r="B212" s="40"/>
      <c r="C212" s="107" t="s">
        <v>768</v>
      </c>
      <c r="D212" s="42"/>
      <c r="E212" s="111"/>
      <c r="F212" s="42"/>
      <c r="G212" s="111"/>
      <c r="H212" s="302"/>
      <c r="I212" s="44"/>
    </row>
    <row r="213" spans="2:14" ht="13.5" customHeight="1" x14ac:dyDescent="0.2">
      <c r="B213" s="1032" t="s">
        <v>1856</v>
      </c>
      <c r="C213" s="1033"/>
      <c r="D213" s="23"/>
      <c r="E213" s="24"/>
      <c r="F213" s="23"/>
      <c r="G213" s="24"/>
      <c r="H213" s="177"/>
      <c r="I213" s="18"/>
    </row>
    <row r="214" spans="2:14" s="47" customFormat="1" ht="13.5" customHeight="1" x14ac:dyDescent="0.2">
      <c r="B214" s="40"/>
      <c r="C214" s="102" t="s">
        <v>1857</v>
      </c>
      <c r="D214" s="23"/>
      <c r="E214" s="24"/>
      <c r="F214" s="23"/>
      <c r="G214" s="24"/>
      <c r="H214" s="177"/>
      <c r="I214" s="26"/>
    </row>
    <row r="215" spans="2:14" ht="15.75" x14ac:dyDescent="0.25">
      <c r="B215" s="476"/>
      <c r="C215" s="389" t="s">
        <v>1036</v>
      </c>
      <c r="D215" s="323" t="s">
        <v>1854</v>
      </c>
      <c r="E215" s="9">
        <v>2008</v>
      </c>
      <c r="F215" s="10" t="s">
        <v>669</v>
      </c>
      <c r="G215" s="9">
        <v>2013</v>
      </c>
      <c r="H215" s="147">
        <v>71.25</v>
      </c>
      <c r="I215" s="148" t="str">
        <f>IF(B215&gt;=1,SUM(B215*H215),"")</f>
        <v/>
      </c>
      <c r="J215" s="276"/>
      <c r="L215" s="276"/>
      <c r="N215" s="276"/>
    </row>
    <row r="216" spans="2:14" x14ac:dyDescent="0.2">
      <c r="B216" s="476"/>
      <c r="C216" s="56" t="s">
        <v>320</v>
      </c>
      <c r="D216" s="9" t="s">
        <v>1855</v>
      </c>
      <c r="E216" s="9">
        <v>2008</v>
      </c>
      <c r="F216" s="10" t="s">
        <v>669</v>
      </c>
      <c r="G216" s="9">
        <v>2013</v>
      </c>
      <c r="H216" s="147"/>
      <c r="I216" s="85"/>
    </row>
    <row r="217" spans="2:14" ht="13.5" customHeight="1" x14ac:dyDescent="0.2">
      <c r="B217" s="1032" t="s">
        <v>1860</v>
      </c>
      <c r="C217" s="1033"/>
      <c r="D217" s="23"/>
      <c r="E217" s="24"/>
      <c r="F217" s="23"/>
      <c r="G217" s="24"/>
      <c r="H217" s="177"/>
      <c r="I217" s="18"/>
    </row>
    <row r="218" spans="2:14" s="47" customFormat="1" ht="13.5" customHeight="1" x14ac:dyDescent="0.2">
      <c r="B218" s="40"/>
      <c r="C218" s="102" t="s">
        <v>1858</v>
      </c>
      <c r="D218" s="23"/>
      <c r="E218" s="24"/>
      <c r="F218" s="23"/>
      <c r="G218" s="24"/>
      <c r="H218" s="177"/>
      <c r="I218" s="26"/>
    </row>
    <row r="219" spans="2:14" x14ac:dyDescent="0.2">
      <c r="B219" s="476"/>
      <c r="C219" s="56" t="s">
        <v>1859</v>
      </c>
      <c r="D219" s="426">
        <v>1566377986</v>
      </c>
      <c r="E219" s="223"/>
      <c r="F219" s="296"/>
      <c r="G219" s="223"/>
      <c r="H219" s="147">
        <v>51</v>
      </c>
      <c r="I219" s="148" t="str">
        <f>IF(B219&gt;=1,SUM(B219*H219),"")</f>
        <v/>
      </c>
    </row>
    <row r="220" spans="2:14" ht="18" customHeight="1" x14ac:dyDescent="0.2">
      <c r="C220" s="424" t="s">
        <v>3</v>
      </c>
      <c r="D220" s="66"/>
      <c r="E220" s="66"/>
      <c r="F220" s="291"/>
      <c r="G220" s="66"/>
      <c r="H220" s="425"/>
      <c r="I220" s="211"/>
    </row>
    <row r="221" spans="2:14" s="47" customFormat="1" ht="15" customHeight="1" x14ac:dyDescent="0.2">
      <c r="B221" s="1032" t="s">
        <v>3147</v>
      </c>
      <c r="C221" s="1033"/>
      <c r="D221" s="23"/>
      <c r="E221" s="24"/>
      <c r="F221" s="23"/>
      <c r="G221" s="24"/>
      <c r="H221" s="177"/>
      <c r="I221" s="26"/>
    </row>
    <row r="222" spans="2:14" x14ac:dyDescent="0.2">
      <c r="B222" s="476"/>
      <c r="C222" s="322" t="s">
        <v>3148</v>
      </c>
      <c r="D222" s="57" t="s">
        <v>3149</v>
      </c>
      <c r="E222" s="9">
        <v>2018</v>
      </c>
      <c r="F222" s="10" t="s">
        <v>669</v>
      </c>
      <c r="G222" s="9">
        <v>2022</v>
      </c>
      <c r="H222" s="287">
        <v>44</v>
      </c>
      <c r="I222" s="148" t="str">
        <f>IF(B222&gt;=1,SUM(B222*H222),"")</f>
        <v/>
      </c>
    </row>
    <row r="223" spans="2:14" x14ac:dyDescent="0.2">
      <c r="B223" s="476"/>
      <c r="C223" s="209"/>
      <c r="D223" s="53"/>
      <c r="E223" s="209"/>
      <c r="F223" s="442"/>
      <c r="G223" s="209"/>
      <c r="H223" s="186"/>
      <c r="I223" s="148" t="str">
        <f>IF(B223&gt;=1,SUM(B223*H223),"")</f>
        <v/>
      </c>
    </row>
    <row r="224" spans="2:14" ht="20.25" customHeight="1" x14ac:dyDescent="0.2">
      <c r="B224" s="40"/>
      <c r="C224" s="126"/>
      <c r="D224" s="108"/>
      <c r="E224" s="108"/>
      <c r="F224" s="108"/>
      <c r="G224" s="976" t="s">
        <v>2158</v>
      </c>
      <c r="H224" s="976"/>
      <c r="I224" s="234">
        <f>SUM(I201:I223)</f>
        <v>0</v>
      </c>
    </row>
    <row r="225" spans="2:9" ht="21" customHeight="1" x14ac:dyDescent="0.2">
      <c r="B225" s="40"/>
      <c r="C225" s="41"/>
      <c r="D225" s="42"/>
      <c r="E225" s="7"/>
      <c r="F225" s="978" t="s">
        <v>355</v>
      </c>
      <c r="G225" s="978"/>
      <c r="H225" s="978"/>
      <c r="I225" s="43">
        <f>SUM(I224*0.1975)</f>
        <v>0</v>
      </c>
    </row>
    <row r="226" spans="2:9" ht="20.25" customHeight="1" x14ac:dyDescent="0.2">
      <c r="B226" s="40"/>
      <c r="C226" s="41"/>
      <c r="D226" s="42"/>
      <c r="E226" s="7"/>
      <c r="F226" s="42"/>
      <c r="G226" s="979" t="s">
        <v>2320</v>
      </c>
      <c r="H226" s="979"/>
      <c r="I226" s="93">
        <f>I224+I225</f>
        <v>0</v>
      </c>
    </row>
  </sheetData>
  <mergeCells count="58">
    <mergeCell ref="G169:H169"/>
    <mergeCell ref="G199:H199"/>
    <mergeCell ref="B148:C148"/>
    <mergeCell ref="G80:H80"/>
    <mergeCell ref="F106:H106"/>
    <mergeCell ref="B159:C159"/>
    <mergeCell ref="G105:H105"/>
    <mergeCell ref="B154:C154"/>
    <mergeCell ref="G167:H167"/>
    <mergeCell ref="F138:H138"/>
    <mergeCell ref="G139:H139"/>
    <mergeCell ref="G226:H226"/>
    <mergeCell ref="B217:C217"/>
    <mergeCell ref="B221:C221"/>
    <mergeCell ref="F168:H168"/>
    <mergeCell ref="B209:C209"/>
    <mergeCell ref="B191:C191"/>
    <mergeCell ref="G224:H224"/>
    <mergeCell ref="B213:C213"/>
    <mergeCell ref="B171:C171"/>
    <mergeCell ref="B184:C184"/>
    <mergeCell ref="B189:C189"/>
    <mergeCell ref="F198:H198"/>
    <mergeCell ref="B203:C203"/>
    <mergeCell ref="B205:C205"/>
    <mergeCell ref="G197:H197"/>
    <mergeCell ref="F225:H225"/>
    <mergeCell ref="G42:H42"/>
    <mergeCell ref="B32:C32"/>
    <mergeCell ref="B29:C29"/>
    <mergeCell ref="B38:C38"/>
    <mergeCell ref="B141:C141"/>
    <mergeCell ref="B69:C69"/>
    <mergeCell ref="B89:C89"/>
    <mergeCell ref="B123:C123"/>
    <mergeCell ref="B60:C60"/>
    <mergeCell ref="B97:C97"/>
    <mergeCell ref="B110:C110"/>
    <mergeCell ref="B82:C82"/>
    <mergeCell ref="B127:C127"/>
    <mergeCell ref="B130:C130"/>
    <mergeCell ref="G137:H137"/>
    <mergeCell ref="G107:H107"/>
    <mergeCell ref="B16:C16"/>
    <mergeCell ref="B24:C24"/>
    <mergeCell ref="B26:C26"/>
    <mergeCell ref="B36:C36"/>
    <mergeCell ref="B62:C62"/>
    <mergeCell ref="B58:C58"/>
    <mergeCell ref="B22:C22"/>
    <mergeCell ref="B47:C47"/>
    <mergeCell ref="B48:B49"/>
    <mergeCell ref="F79:H79"/>
    <mergeCell ref="F43:H43"/>
    <mergeCell ref="G44:H44"/>
    <mergeCell ref="B66:C66"/>
    <mergeCell ref="G78:H78"/>
    <mergeCell ref="B64:C64"/>
  </mergeCells>
  <phoneticPr fontId="8" type="noConversion"/>
  <conditionalFormatting sqref="I197:I199 I167:I170 I182 I42:I44 I207 I201 I137:I139 I105:I107 I78:I80 I158 I224:I226">
    <cfRule type="cellIs" dxfId="6" priority="2" stopIfTrue="1" operator="lessThan">
      <formula>1</formula>
    </cfRule>
  </conditionalFormatting>
  <conditionalFormatting sqref="I81 I108 I140 I128:I129 I87:I88 I15:I27 I39 I29:I31 I33:I34 I37 I58:I68 I71:I77 I84:I85 I91:I96 I99:I101 I103:I104 I111:I114 I116:I122 I124:I126 I132:I136 I143:I147 I150:I153 I156:I157 I161:I166 I173:I181 I185:I188 I190 I192 I204 I206 I210:I212 I215 I219 I222:I223">
    <cfRule type="cellIs" dxfId="5" priority="3" stopIfTrue="1" operator="lessThanOrEqual">
      <formula>0</formula>
    </cfRule>
  </conditionalFormatting>
  <conditionalFormatting sqref="I11:I14">
    <cfRule type="cellIs" dxfId="4" priority="1" stopIfTrue="1" operator="lessThanOrEqual">
      <formula>0</formula>
    </cfRule>
  </conditionalFormatting>
  <printOptions horizontalCentered="1"/>
  <pageMargins left="0.27" right="0.4" top="1.29" bottom="0.43" header="0.37" footer="0.23"/>
  <pageSetup scale="99" firstPageNumber="110" orientation="landscape" useFirstPageNumber="1" horizontalDpi="4294967292" verticalDpi="300" r:id="rId1"/>
  <headerFooter alignWithMargins="0">
    <oddHeader xml:space="preserve">&amp;LSchool and Site Number __________________________
Charge to Account: ______________________________&amp;RPrincipal's Signature __________________________
Date __________________________
&amp;"Arial,Bold"
2008-2009
</oddHeader>
    <oddFooter>&amp;C&amp;"Arial,Bold"Visual and Performing Arts
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Zeros="0" topLeftCell="B1" zoomScale="83" zoomScaleNormal="83" workbookViewId="0">
      <selection activeCell="J8" sqref="J8"/>
    </sheetView>
  </sheetViews>
  <sheetFormatPr defaultRowHeight="12.75" x14ac:dyDescent="0.2"/>
  <cols>
    <col min="1" max="1" width="0.5703125" hidden="1" customWidth="1"/>
    <col min="2" max="2" width="8" style="47" customWidth="1"/>
    <col min="3" max="3" width="11.85546875" style="47" customWidth="1"/>
    <col min="4" max="4" width="54.5703125" customWidth="1"/>
    <col min="5" max="5" width="14.42578125" customWidth="1"/>
    <col min="6" max="6" width="10.42578125" customWidth="1"/>
    <col min="7" max="8" width="7" customWidth="1"/>
    <col min="9" max="9" width="8.85546875" style="132" customWidth="1"/>
    <col min="10" max="10" width="12.28515625" style="47" customWidth="1"/>
  </cols>
  <sheetData>
    <row r="1" spans="2:10" x14ac:dyDescent="0.2">
      <c r="B1" s="1" t="s">
        <v>0</v>
      </c>
      <c r="C1" s="539" t="s">
        <v>722</v>
      </c>
      <c r="D1" s="2"/>
      <c r="E1" s="3"/>
      <c r="F1" s="2" t="s">
        <v>2156</v>
      </c>
      <c r="G1" s="3" t="s">
        <v>1324</v>
      </c>
      <c r="H1" s="2" t="s">
        <v>1325</v>
      </c>
      <c r="I1" s="128" t="s">
        <v>1326</v>
      </c>
      <c r="J1" s="5" t="s">
        <v>1327</v>
      </c>
    </row>
    <row r="2" spans="2:10" x14ac:dyDescent="0.2">
      <c r="B2" s="957" t="s">
        <v>1890</v>
      </c>
      <c r="C2" s="540" t="s">
        <v>723</v>
      </c>
      <c r="D2" s="9" t="s">
        <v>533</v>
      </c>
      <c r="E2" s="956" t="s">
        <v>534</v>
      </c>
      <c r="F2" s="9" t="s">
        <v>2157</v>
      </c>
      <c r="G2" s="956" t="s">
        <v>535</v>
      </c>
      <c r="H2" s="9" t="s">
        <v>536</v>
      </c>
      <c r="I2" s="959" t="s">
        <v>537</v>
      </c>
      <c r="J2" s="12" t="s">
        <v>537</v>
      </c>
    </row>
    <row r="3" spans="2:10" ht="14.25" customHeight="1" x14ac:dyDescent="0.2">
      <c r="B3" s="950"/>
      <c r="C3" s="584" t="s">
        <v>724</v>
      </c>
      <c r="D3" s="960"/>
      <c r="E3" s="15"/>
      <c r="F3" s="958"/>
      <c r="G3" s="15"/>
      <c r="H3" s="958"/>
      <c r="I3" s="130"/>
      <c r="J3" s="18"/>
    </row>
    <row r="4" spans="2:10" ht="14.25" customHeight="1" x14ac:dyDescent="0.2">
      <c r="B4" s="951"/>
      <c r="C4" s="581" t="s">
        <v>725</v>
      </c>
      <c r="D4" s="615" t="s">
        <v>3370</v>
      </c>
      <c r="E4" s="72"/>
      <c r="F4" s="9"/>
      <c r="G4" s="956"/>
      <c r="H4" s="9"/>
      <c r="I4" s="87"/>
      <c r="J4" s="21"/>
    </row>
    <row r="5" spans="2:10" s="47" customFormat="1" ht="13.5" customHeight="1" x14ac:dyDescent="0.2">
      <c r="B5" s="143"/>
      <c r="C5" s="584"/>
      <c r="D5" s="205" t="s">
        <v>3371</v>
      </c>
      <c r="E5" s="955"/>
      <c r="F5" s="24"/>
      <c r="G5" s="955"/>
      <c r="H5" s="24"/>
      <c r="I5" s="86"/>
      <c r="J5" s="18"/>
    </row>
    <row r="6" spans="2:10" ht="11.25" customHeight="1" x14ac:dyDescent="0.2">
      <c r="B6" s="960" t="s">
        <v>1029</v>
      </c>
      <c r="C6" s="604"/>
      <c r="D6" s="538"/>
      <c r="E6" s="955"/>
      <c r="F6" s="24"/>
      <c r="G6" s="955"/>
      <c r="H6" s="24"/>
      <c r="I6" s="86"/>
      <c r="J6" s="18"/>
    </row>
    <row r="7" spans="2:10" x14ac:dyDescent="0.2">
      <c r="B7" s="1019"/>
      <c r="C7" s="586"/>
      <c r="D7" s="595"/>
      <c r="E7" s="955"/>
      <c r="F7" s="24"/>
      <c r="G7" s="955"/>
      <c r="H7" s="24"/>
      <c r="I7" s="86"/>
      <c r="J7" s="26"/>
    </row>
    <row r="8" spans="2:10" x14ac:dyDescent="0.2">
      <c r="B8" s="1010"/>
      <c r="C8" s="581"/>
      <c r="D8" s="102" t="s">
        <v>3372</v>
      </c>
      <c r="E8" s="955"/>
      <c r="F8" s="24"/>
      <c r="G8" s="955"/>
      <c r="H8" s="24"/>
      <c r="I8" s="1022">
        <v>122</v>
      </c>
      <c r="J8" s="952"/>
    </row>
    <row r="9" spans="2:10" x14ac:dyDescent="0.2">
      <c r="B9" s="624"/>
      <c r="C9" s="551"/>
      <c r="D9" s="28" t="s">
        <v>1036</v>
      </c>
      <c r="E9" s="955" t="s">
        <v>3369</v>
      </c>
      <c r="F9" s="9">
        <v>2016</v>
      </c>
      <c r="G9" s="956" t="s">
        <v>669</v>
      </c>
      <c r="H9" s="9">
        <v>2016</v>
      </c>
      <c r="I9" s="1023"/>
      <c r="J9" s="953"/>
    </row>
    <row r="10" spans="2:10" x14ac:dyDescent="0.2">
      <c r="B10" s="407" t="str">
        <f>IF(B7&gt;=25,ROUNDDOWN(SUM(B7/25),0),"")</f>
        <v/>
      </c>
      <c r="C10" s="594"/>
      <c r="D10" s="35"/>
      <c r="E10" s="38"/>
      <c r="F10" s="9"/>
      <c r="G10" s="38"/>
      <c r="H10" s="39"/>
      <c r="I10" s="83"/>
      <c r="J10" s="31"/>
    </row>
    <row r="11" spans="2:10" x14ac:dyDescent="0.2">
      <c r="B11" s="954"/>
      <c r="C11" s="954"/>
      <c r="E11" s="429"/>
      <c r="G11" s="290"/>
      <c r="J11" s="301"/>
    </row>
    <row r="12" spans="2:10" x14ac:dyDescent="0.2">
      <c r="B12" s="954"/>
      <c r="C12" s="954"/>
      <c r="E12" s="429"/>
      <c r="G12" s="290"/>
      <c r="J12" s="301"/>
    </row>
    <row r="13" spans="2:10" ht="17.25" customHeight="1" x14ac:dyDescent="0.2">
      <c r="B13" s="948"/>
      <c r="C13" s="948"/>
      <c r="E13" s="42"/>
      <c r="F13" s="108"/>
      <c r="G13" s="164"/>
      <c r="H13" s="976" t="s">
        <v>2158</v>
      </c>
      <c r="I13" s="976"/>
      <c r="J13" s="234"/>
    </row>
    <row r="14" spans="2:10" ht="17.25" customHeight="1" x14ac:dyDescent="0.2">
      <c r="B14" s="948"/>
      <c r="C14" s="948"/>
      <c r="E14" s="42"/>
      <c r="F14" s="949"/>
      <c r="G14" s="978" t="s">
        <v>2438</v>
      </c>
      <c r="H14" s="978"/>
      <c r="I14" s="978"/>
      <c r="J14" s="478">
        <f>SUM(J13*0.1975)</f>
        <v>0</v>
      </c>
    </row>
    <row r="15" spans="2:10" ht="18" customHeight="1" x14ac:dyDescent="0.2">
      <c r="B15" s="948"/>
      <c r="C15" s="948"/>
      <c r="E15" s="42"/>
      <c r="F15" s="949"/>
      <c r="G15" s="42"/>
      <c r="H15" s="979" t="s">
        <v>2320</v>
      </c>
      <c r="I15" s="979"/>
      <c r="J15" s="235">
        <f>SUM(J13+J14)</f>
        <v>0</v>
      </c>
    </row>
    <row r="16" spans="2:10" x14ac:dyDescent="0.2">
      <c r="B16" s="954"/>
      <c r="C16" s="954"/>
      <c r="E16" s="429"/>
      <c r="G16" s="290"/>
      <c r="J16" s="301"/>
    </row>
  </sheetData>
  <mergeCells count="5">
    <mergeCell ref="H13:I13"/>
    <mergeCell ref="G14:I14"/>
    <mergeCell ref="H15:I15"/>
    <mergeCell ref="B7:B8"/>
    <mergeCell ref="I8:I9"/>
  </mergeCells>
  <conditionalFormatting sqref="J14:J15">
    <cfRule type="cellIs" dxfId="3" priority="1" stopIfTrue="1" operator="lessThan">
      <formula>1</formula>
    </cfRule>
  </conditionalFormatting>
  <printOptions horizontalCentered="1"/>
  <pageMargins left="0.27" right="0.4" top="1.4" bottom="0.43" header="0.55000000000000004" footer="0.23"/>
  <pageSetup scale="99" firstPageNumber="30" orientation="landscape" useFirstPageNumber="1" horizontalDpi="4294967292" verticalDpi="300" r:id="rId1"/>
  <headerFooter alignWithMargins="0">
    <oddHeader>&amp;LSchool  ____________________________ Site # ______
Charge to Account: ______________________________&amp;RPrincipal's Signature __________________________
Date __________________________
&amp;"Arial,Bold"
2005-2006</oddHeader>
    <oddFooter xml:space="preserve">&amp;C&amp;"Arial,Bold"English Language Development
&amp;P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4"/>
  <sheetViews>
    <sheetView showGridLines="0" showZeros="0" topLeftCell="B158" zoomScale="83" zoomScaleNormal="83" workbookViewId="0">
      <selection activeCell="E54" sqref="E54"/>
    </sheetView>
  </sheetViews>
  <sheetFormatPr defaultRowHeight="12.75" x14ac:dyDescent="0.2"/>
  <cols>
    <col min="1" max="1" width="0.5703125" hidden="1" customWidth="1"/>
    <col min="2" max="2" width="8" style="47" customWidth="1"/>
    <col min="3" max="3" width="11.85546875" style="47" customWidth="1"/>
    <col min="4" max="4" width="54.5703125" customWidth="1"/>
    <col min="5" max="5" width="14.42578125" customWidth="1"/>
    <col min="6" max="6" width="10.42578125" customWidth="1"/>
    <col min="7" max="8" width="7" customWidth="1"/>
    <col min="9" max="9" width="8.85546875" style="132" customWidth="1"/>
    <col min="10" max="10" width="12.28515625" style="47" customWidth="1"/>
  </cols>
  <sheetData>
    <row r="1" spans="2:10" x14ac:dyDescent="0.2">
      <c r="B1" s="1" t="s">
        <v>0</v>
      </c>
      <c r="C1" s="539" t="s">
        <v>722</v>
      </c>
      <c r="D1" s="2"/>
      <c r="E1" s="3"/>
      <c r="F1" s="2" t="s">
        <v>2156</v>
      </c>
      <c r="G1" s="3" t="s">
        <v>1324</v>
      </c>
      <c r="H1" s="2" t="s">
        <v>1325</v>
      </c>
      <c r="I1" s="128" t="s">
        <v>1326</v>
      </c>
      <c r="J1" s="5" t="s">
        <v>1327</v>
      </c>
    </row>
    <row r="2" spans="2:10" x14ac:dyDescent="0.2">
      <c r="B2" s="8" t="s">
        <v>1890</v>
      </c>
      <c r="C2" s="540" t="s">
        <v>723</v>
      </c>
      <c r="D2" s="9" t="s">
        <v>533</v>
      </c>
      <c r="E2" s="10" t="s">
        <v>534</v>
      </c>
      <c r="F2" s="9" t="s">
        <v>2157</v>
      </c>
      <c r="G2" s="10" t="s">
        <v>535</v>
      </c>
      <c r="H2" s="9" t="s">
        <v>536</v>
      </c>
      <c r="I2" s="129" t="s">
        <v>537</v>
      </c>
      <c r="J2" s="12" t="s">
        <v>537</v>
      </c>
    </row>
    <row r="3" spans="2:10" ht="14.25" customHeight="1" x14ac:dyDescent="0.2">
      <c r="B3" s="13"/>
      <c r="C3" s="584" t="s">
        <v>724</v>
      </c>
      <c r="D3" s="14"/>
      <c r="E3" s="15"/>
      <c r="F3" s="16"/>
      <c r="G3" s="15"/>
      <c r="H3" s="16"/>
      <c r="I3" s="130"/>
      <c r="J3" s="18"/>
    </row>
    <row r="4" spans="2:10" ht="14.25" customHeight="1" x14ac:dyDescent="0.2">
      <c r="B4" s="245"/>
      <c r="C4" s="581" t="s">
        <v>725</v>
      </c>
      <c r="D4" s="615" t="s">
        <v>2517</v>
      </c>
      <c r="E4" s="72"/>
      <c r="F4" s="9"/>
      <c r="G4" s="10"/>
      <c r="H4" s="9"/>
      <c r="I4" s="87"/>
      <c r="J4" s="21"/>
    </row>
    <row r="5" spans="2:10" s="47" customFormat="1" ht="21" customHeight="1" x14ac:dyDescent="0.2">
      <c r="B5" s="143"/>
      <c r="C5" s="584"/>
      <c r="D5" s="205" t="s">
        <v>695</v>
      </c>
      <c r="E5" s="23"/>
      <c r="F5" s="24"/>
      <c r="G5" s="23"/>
      <c r="H5" s="24"/>
      <c r="I5" s="86"/>
      <c r="J5" s="18"/>
    </row>
    <row r="6" spans="2:10" x14ac:dyDescent="0.2">
      <c r="B6" s="14" t="s">
        <v>445</v>
      </c>
      <c r="C6" s="604"/>
      <c r="D6" s="538"/>
      <c r="E6" s="23"/>
      <c r="F6" s="24"/>
      <c r="G6" s="23"/>
      <c r="H6" s="24"/>
      <c r="I6" s="86"/>
      <c r="J6" s="18"/>
    </row>
    <row r="7" spans="2:10" x14ac:dyDescent="0.2">
      <c r="B7" s="1019"/>
      <c r="C7" s="586"/>
      <c r="D7" s="595"/>
      <c r="E7" s="23"/>
      <c r="F7" s="24"/>
      <c r="G7" s="23"/>
      <c r="H7" s="24"/>
      <c r="I7" s="86"/>
      <c r="J7" s="26"/>
    </row>
    <row r="8" spans="2:10" x14ac:dyDescent="0.2">
      <c r="B8" s="1010"/>
      <c r="C8" s="581"/>
      <c r="D8" s="102" t="s">
        <v>696</v>
      </c>
      <c r="E8" s="23"/>
      <c r="F8" s="24"/>
      <c r="G8" s="23"/>
      <c r="H8" s="24"/>
      <c r="I8" s="1022">
        <v>49.99</v>
      </c>
      <c r="J8" s="29"/>
    </row>
    <row r="9" spans="2:10" x14ac:dyDescent="0.2">
      <c r="B9" s="624"/>
      <c r="C9" s="551"/>
      <c r="D9" s="28" t="s">
        <v>1036</v>
      </c>
      <c r="E9" s="23" t="s">
        <v>697</v>
      </c>
      <c r="F9" s="9">
        <v>2009</v>
      </c>
      <c r="G9" s="10" t="s">
        <v>669</v>
      </c>
      <c r="H9" s="9">
        <v>2016</v>
      </c>
      <c r="I9" s="1023"/>
      <c r="J9" s="32"/>
    </row>
    <row r="10" spans="2:10" x14ac:dyDescent="0.2">
      <c r="B10" s="407" t="str">
        <f>IF(B7&gt;=25,ROUNDDOWN(SUM(B7/25),0),"")</f>
        <v/>
      </c>
      <c r="C10" s="594"/>
      <c r="D10" s="35" t="s">
        <v>317</v>
      </c>
      <c r="E10" s="38" t="s">
        <v>698</v>
      </c>
      <c r="F10" s="9">
        <v>2009</v>
      </c>
      <c r="G10" s="38" t="s">
        <v>669</v>
      </c>
      <c r="H10" s="39">
        <v>1016</v>
      </c>
      <c r="I10" s="83">
        <v>69.989999999999995</v>
      </c>
      <c r="J10" s="31"/>
    </row>
    <row r="11" spans="2:10" ht="15" customHeight="1" x14ac:dyDescent="0.2">
      <c r="B11" s="16"/>
      <c r="C11" s="593"/>
      <c r="D11" s="107" t="s">
        <v>1197</v>
      </c>
      <c r="E11" s="23"/>
      <c r="F11" s="24"/>
      <c r="G11" s="23"/>
      <c r="H11" s="24"/>
      <c r="I11" s="92"/>
      <c r="J11" s="479"/>
    </row>
    <row r="12" spans="2:10" ht="12" customHeight="1" x14ac:dyDescent="0.2">
      <c r="B12" s="14" t="s">
        <v>2421</v>
      </c>
      <c r="C12" s="542"/>
      <c r="D12" s="538"/>
      <c r="E12" s="23"/>
      <c r="F12" s="24"/>
      <c r="G12" s="23"/>
      <c r="H12" s="24"/>
      <c r="I12" s="86"/>
      <c r="J12" s="500"/>
    </row>
    <row r="13" spans="2:10" s="47" customFormat="1" x14ac:dyDescent="0.2">
      <c r="B13" s="22"/>
      <c r="C13" s="541"/>
      <c r="D13" s="297" t="s">
        <v>2454</v>
      </c>
      <c r="E13" s="23"/>
      <c r="F13" s="24"/>
      <c r="G13" s="23"/>
      <c r="H13" s="24"/>
      <c r="I13" s="86"/>
      <c r="J13" s="480"/>
    </row>
    <row r="14" spans="2:10" x14ac:dyDescent="0.2">
      <c r="B14" s="474"/>
      <c r="C14" s="553" t="s">
        <v>940</v>
      </c>
      <c r="D14" s="104" t="s">
        <v>11</v>
      </c>
      <c r="E14" s="10" t="s">
        <v>2455</v>
      </c>
      <c r="F14" s="9">
        <v>2015</v>
      </c>
      <c r="G14" s="10" t="s">
        <v>669</v>
      </c>
      <c r="H14" s="9">
        <v>2022</v>
      </c>
      <c r="I14" s="82">
        <v>79.75</v>
      </c>
      <c r="J14" s="497" t="str">
        <f>IF(B14&gt;=1,SUM(B14*I14),"")</f>
        <v/>
      </c>
    </row>
    <row r="15" spans="2:10" x14ac:dyDescent="0.2">
      <c r="B15" s="232"/>
      <c r="C15" s="545"/>
      <c r="D15" s="99" t="s">
        <v>2456</v>
      </c>
      <c r="E15" s="38" t="s">
        <v>2457</v>
      </c>
      <c r="F15" s="39">
        <v>2015</v>
      </c>
      <c r="G15" s="38" t="s">
        <v>669</v>
      </c>
      <c r="H15" s="39">
        <v>2022</v>
      </c>
      <c r="I15" s="83">
        <v>46.5</v>
      </c>
      <c r="J15" s="497" t="str">
        <f>IF(B15&gt;=1,SUM(B15*I15),"")</f>
        <v/>
      </c>
    </row>
    <row r="16" spans="2:10" x14ac:dyDescent="0.2">
      <c r="B16" s="474"/>
      <c r="C16" s="553"/>
      <c r="D16" s="272" t="s">
        <v>2458</v>
      </c>
      <c r="E16" s="10" t="s">
        <v>2459</v>
      </c>
      <c r="F16" s="9">
        <v>2015</v>
      </c>
      <c r="G16" s="10" t="s">
        <v>669</v>
      </c>
      <c r="H16" s="9">
        <v>2022</v>
      </c>
      <c r="I16" s="82">
        <v>11.5</v>
      </c>
      <c r="J16" s="497" t="str">
        <f>IF(B16&gt;=1,SUM(B16*I16),"")</f>
        <v/>
      </c>
    </row>
    <row r="17" spans="2:10" s="47" customFormat="1" x14ac:dyDescent="0.2">
      <c r="B17" s="233"/>
      <c r="C17" s="546"/>
      <c r="D17" s="428" t="s">
        <v>2460</v>
      </c>
      <c r="E17" s="3"/>
      <c r="F17" s="2"/>
      <c r="G17" s="3"/>
      <c r="H17" s="2"/>
      <c r="I17" s="89"/>
      <c r="J17" s="507"/>
    </row>
    <row r="18" spans="2:10" x14ac:dyDescent="0.2">
      <c r="B18" s="474"/>
      <c r="C18" s="553"/>
      <c r="D18" s="104" t="s">
        <v>2461</v>
      </c>
      <c r="E18" s="10" t="s">
        <v>2462</v>
      </c>
      <c r="F18" s="9">
        <v>2015</v>
      </c>
      <c r="G18" s="10" t="s">
        <v>669</v>
      </c>
      <c r="H18" s="9">
        <v>2022</v>
      </c>
      <c r="I18" s="82">
        <v>140.6</v>
      </c>
      <c r="J18" s="497" t="str">
        <f t="shared" ref="J18:J24" si="0">IF(B18&gt;=1,SUM(B18*I18),"")</f>
        <v/>
      </c>
    </row>
    <row r="19" spans="2:10" x14ac:dyDescent="0.2">
      <c r="B19" s="232"/>
      <c r="C19" s="545"/>
      <c r="D19" s="99" t="s">
        <v>2463</v>
      </c>
      <c r="E19" s="38" t="s">
        <v>2464</v>
      </c>
      <c r="F19" s="39">
        <v>2015</v>
      </c>
      <c r="G19" s="38" t="s">
        <v>669</v>
      </c>
      <c r="H19" s="39">
        <v>2022</v>
      </c>
      <c r="I19" s="83">
        <v>80.400000000000006</v>
      </c>
      <c r="J19" s="485" t="str">
        <f t="shared" si="0"/>
        <v/>
      </c>
    </row>
    <row r="20" spans="2:10" x14ac:dyDescent="0.2">
      <c r="B20" s="474"/>
      <c r="C20" s="553"/>
      <c r="D20" s="104" t="s">
        <v>2465</v>
      </c>
      <c r="E20" s="10" t="s">
        <v>2466</v>
      </c>
      <c r="F20" s="9">
        <v>2015</v>
      </c>
      <c r="G20" s="10" t="s">
        <v>669</v>
      </c>
      <c r="H20" s="9">
        <v>2022</v>
      </c>
      <c r="I20" s="82">
        <v>316.49</v>
      </c>
      <c r="J20" s="497" t="str">
        <f t="shared" si="0"/>
        <v/>
      </c>
    </row>
    <row r="21" spans="2:10" x14ac:dyDescent="0.2">
      <c r="B21" s="232"/>
      <c r="C21" s="545"/>
      <c r="D21" s="100" t="s">
        <v>2467</v>
      </c>
      <c r="E21" s="38" t="s">
        <v>2468</v>
      </c>
      <c r="F21" s="39">
        <v>2015</v>
      </c>
      <c r="G21" s="38" t="s">
        <v>669</v>
      </c>
      <c r="H21" s="39">
        <v>2022</v>
      </c>
      <c r="I21" s="83">
        <v>223</v>
      </c>
      <c r="J21" s="497" t="str">
        <f t="shared" si="0"/>
        <v/>
      </c>
    </row>
    <row r="22" spans="2:10" x14ac:dyDescent="0.2">
      <c r="B22" s="232"/>
      <c r="C22" s="545"/>
      <c r="D22" s="100" t="s">
        <v>2469</v>
      </c>
      <c r="E22" s="38" t="s">
        <v>2470</v>
      </c>
      <c r="F22" s="39">
        <v>2015</v>
      </c>
      <c r="G22" s="38" t="s">
        <v>669</v>
      </c>
      <c r="H22" s="39">
        <v>2022</v>
      </c>
      <c r="I22" s="83">
        <v>95.48</v>
      </c>
      <c r="J22" s="497" t="str">
        <f t="shared" si="0"/>
        <v/>
      </c>
    </row>
    <row r="23" spans="2:10" x14ac:dyDescent="0.2">
      <c r="B23" s="232"/>
      <c r="C23" s="545"/>
      <c r="D23" s="99" t="s">
        <v>2471</v>
      </c>
      <c r="E23" s="38" t="s">
        <v>2472</v>
      </c>
      <c r="F23" s="39">
        <v>2015</v>
      </c>
      <c r="G23" s="38" t="s">
        <v>669</v>
      </c>
      <c r="H23" s="39">
        <v>2022</v>
      </c>
      <c r="I23" s="83">
        <v>490</v>
      </c>
      <c r="J23" s="497" t="str">
        <f t="shared" si="0"/>
        <v/>
      </c>
    </row>
    <row r="24" spans="2:10" x14ac:dyDescent="0.2">
      <c r="B24" s="232"/>
      <c r="C24" s="545"/>
      <c r="D24" s="99" t="s">
        <v>2473</v>
      </c>
      <c r="E24" s="38" t="s">
        <v>2474</v>
      </c>
      <c r="F24" s="39">
        <v>2015</v>
      </c>
      <c r="G24" s="38" t="s">
        <v>669</v>
      </c>
      <c r="H24" s="39">
        <v>2022</v>
      </c>
      <c r="I24" s="83">
        <v>57.5</v>
      </c>
      <c r="J24" s="497" t="str">
        <f t="shared" si="0"/>
        <v/>
      </c>
    </row>
    <row r="25" spans="2:10" x14ac:dyDescent="0.2">
      <c r="B25" s="1"/>
      <c r="C25" s="539"/>
      <c r="D25" s="101"/>
      <c r="E25" s="3"/>
      <c r="F25" s="9"/>
      <c r="G25" s="10"/>
      <c r="H25" s="39"/>
      <c r="I25" s="89"/>
      <c r="J25" s="58"/>
    </row>
    <row r="26" spans="2:10" x14ac:dyDescent="0.2">
      <c r="B26" s="1"/>
      <c r="C26" s="539"/>
      <c r="D26" s="101"/>
      <c r="E26" s="3"/>
      <c r="F26" s="9"/>
      <c r="G26" s="10"/>
      <c r="H26" s="39"/>
      <c r="I26" s="89"/>
      <c r="J26" s="58"/>
    </row>
    <row r="27" spans="2:10" x14ac:dyDescent="0.2">
      <c r="B27" s="1"/>
      <c r="C27" s="539"/>
      <c r="D27" s="101"/>
      <c r="E27" s="3"/>
      <c r="F27" s="9"/>
      <c r="G27" s="10"/>
      <c r="H27" s="39"/>
      <c r="I27" s="89"/>
      <c r="J27" s="58"/>
    </row>
    <row r="28" spans="2:10" x14ac:dyDescent="0.2">
      <c r="B28" s="1"/>
      <c r="C28" s="539"/>
      <c r="D28" s="101"/>
      <c r="E28" s="3"/>
      <c r="F28" s="9"/>
      <c r="G28" s="10"/>
      <c r="H28" s="39"/>
      <c r="I28" s="89"/>
      <c r="J28" s="58"/>
    </row>
    <row r="29" spans="2:10" x14ac:dyDescent="0.2">
      <c r="B29" s="1"/>
      <c r="C29" s="539"/>
      <c r="D29" s="98"/>
      <c r="E29" s="38"/>
      <c r="F29" s="9"/>
      <c r="G29" s="10"/>
      <c r="H29" s="39"/>
      <c r="I29" s="83"/>
      <c r="J29" s="58"/>
    </row>
    <row r="30" spans="2:10" x14ac:dyDescent="0.2">
      <c r="B30" s="34"/>
      <c r="C30" s="543"/>
      <c r="D30" s="98"/>
      <c r="E30" s="38"/>
      <c r="F30" s="9"/>
      <c r="G30" s="10"/>
      <c r="H30" s="39"/>
      <c r="I30" s="83"/>
      <c r="J30" s="31"/>
    </row>
    <row r="31" spans="2:10" ht="20.25" customHeight="1" x14ac:dyDescent="0.2">
      <c r="B31" s="108"/>
      <c r="C31" s="108"/>
      <c r="D31" s="126"/>
      <c r="E31" s="108"/>
      <c r="F31" s="108"/>
      <c r="G31" s="108"/>
      <c r="H31" s="976" t="s">
        <v>2158</v>
      </c>
      <c r="I31" s="976"/>
      <c r="J31" s="234">
        <f>SUM(J8:J30)</f>
        <v>0</v>
      </c>
    </row>
    <row r="32" spans="2:10" ht="17.25" customHeight="1" x14ac:dyDescent="0.2">
      <c r="B32" s="40"/>
      <c r="C32" s="40"/>
      <c r="D32" s="41"/>
      <c r="E32" s="42"/>
      <c r="F32" s="7"/>
      <c r="G32" s="978" t="s">
        <v>2438</v>
      </c>
      <c r="H32" s="978"/>
      <c r="I32" s="978"/>
      <c r="J32" s="478">
        <f>J31*18.75%</f>
        <v>0</v>
      </c>
    </row>
    <row r="33" spans="2:10" ht="20.25" customHeight="1" x14ac:dyDescent="0.2">
      <c r="B33" s="40"/>
      <c r="C33" s="40"/>
      <c r="D33" s="41"/>
      <c r="E33" s="42"/>
      <c r="F33" s="7"/>
      <c r="G33" s="42"/>
      <c r="H33" s="979" t="s">
        <v>2320</v>
      </c>
      <c r="I33" s="979"/>
      <c r="J33" s="93">
        <f>SUM(J31+J32)</f>
        <v>0</v>
      </c>
    </row>
    <row r="34" spans="2:10" ht="15" customHeight="1" x14ac:dyDescent="0.2">
      <c r="B34" s="16"/>
      <c r="C34" s="593"/>
      <c r="D34" s="107" t="s">
        <v>2518</v>
      </c>
      <c r="E34" s="23"/>
      <c r="F34" s="24"/>
      <c r="G34" s="23"/>
      <c r="H34" s="24"/>
      <c r="I34" s="92"/>
      <c r="J34" s="479"/>
    </row>
    <row r="35" spans="2:10" ht="12" customHeight="1" x14ac:dyDescent="0.2">
      <c r="B35" s="14" t="s">
        <v>2519</v>
      </c>
      <c r="C35" s="542"/>
      <c r="D35" s="538"/>
      <c r="E35" s="23"/>
      <c r="F35" s="24"/>
      <c r="G35" s="23"/>
      <c r="H35" s="24"/>
      <c r="I35" s="86"/>
      <c r="J35" s="500"/>
    </row>
    <row r="36" spans="2:10" s="47" customFormat="1" x14ac:dyDescent="0.2">
      <c r="B36" s="22"/>
      <c r="C36" s="541"/>
      <c r="D36" s="297" t="s">
        <v>2520</v>
      </c>
      <c r="E36" s="23"/>
      <c r="F36" s="24"/>
      <c r="G36" s="23"/>
      <c r="H36" s="24"/>
      <c r="I36" s="86"/>
      <c r="J36" s="480"/>
    </row>
    <row r="37" spans="2:10" x14ac:dyDescent="0.2">
      <c r="B37" s="474"/>
      <c r="C37" s="553"/>
      <c r="D37" s="104" t="s">
        <v>2522</v>
      </c>
      <c r="E37" s="10" t="s">
        <v>2521</v>
      </c>
      <c r="F37" s="9">
        <v>2015</v>
      </c>
      <c r="G37" s="10" t="s">
        <v>669</v>
      </c>
      <c r="H37" s="9">
        <v>2022</v>
      </c>
      <c r="I37" s="82">
        <v>289</v>
      </c>
      <c r="J37" s="497" t="str">
        <f>IF(B37&gt;=1,SUM(B37*I37),"")</f>
        <v/>
      </c>
    </row>
    <row r="38" spans="2:10" x14ac:dyDescent="0.2">
      <c r="B38" s="474"/>
      <c r="C38" s="553"/>
      <c r="D38" s="104"/>
      <c r="E38" s="10"/>
      <c r="F38" s="9"/>
      <c r="G38" s="10"/>
      <c r="H38" s="9"/>
      <c r="I38" s="82"/>
      <c r="J38" s="497"/>
    </row>
    <row r="39" spans="2:10" ht="12" customHeight="1" x14ac:dyDescent="0.2">
      <c r="B39" s="14" t="s">
        <v>2519</v>
      </c>
      <c r="C39" s="542"/>
      <c r="D39" s="538"/>
      <c r="E39" s="23"/>
      <c r="F39" s="24"/>
      <c r="G39" s="23"/>
      <c r="H39" s="24"/>
      <c r="I39" s="86"/>
      <c r="J39" s="500"/>
    </row>
    <row r="40" spans="2:10" s="47" customFormat="1" x14ac:dyDescent="0.2">
      <c r="B40" s="22"/>
      <c r="C40" s="541"/>
      <c r="D40" s="297" t="s">
        <v>2526</v>
      </c>
      <c r="E40" s="23"/>
      <c r="F40" s="24"/>
      <c r="G40" s="23"/>
      <c r="H40" s="24"/>
      <c r="I40" s="86"/>
      <c r="J40" s="480"/>
    </row>
    <row r="41" spans="2:10" x14ac:dyDescent="0.2">
      <c r="B41" s="232"/>
      <c r="C41" s="545"/>
      <c r="D41" s="99" t="s">
        <v>2524</v>
      </c>
      <c r="E41" s="38" t="s">
        <v>2523</v>
      </c>
      <c r="F41" s="39">
        <v>2015</v>
      </c>
      <c r="G41" s="38" t="s">
        <v>669</v>
      </c>
      <c r="H41" s="39">
        <v>2022</v>
      </c>
      <c r="I41" s="83">
        <v>499</v>
      </c>
      <c r="J41" s="497" t="str">
        <f>IF(B41&gt;=1,SUM(B41*I41),"")</f>
        <v/>
      </c>
    </row>
    <row r="42" spans="2:10" s="47" customFormat="1" x14ac:dyDescent="0.2">
      <c r="B42" s="233"/>
      <c r="C42" s="546"/>
      <c r="D42" s="428"/>
      <c r="E42" s="3"/>
      <c r="F42" s="2"/>
      <c r="G42" s="3"/>
      <c r="H42" s="2"/>
      <c r="I42" s="89"/>
      <c r="J42" s="507"/>
    </row>
    <row r="43" spans="2:10" ht="12" customHeight="1" x14ac:dyDescent="0.2">
      <c r="B43" s="14" t="s">
        <v>2519</v>
      </c>
      <c r="C43" s="542"/>
      <c r="D43" s="538"/>
      <c r="E43" s="23"/>
      <c r="F43" s="24"/>
      <c r="G43" s="23"/>
      <c r="H43" s="24"/>
      <c r="I43" s="86"/>
      <c r="J43" s="500"/>
    </row>
    <row r="44" spans="2:10" s="47" customFormat="1" x14ac:dyDescent="0.2">
      <c r="B44" s="22"/>
      <c r="C44" s="541"/>
      <c r="D44" s="297" t="s">
        <v>2528</v>
      </c>
      <c r="E44" s="23"/>
      <c r="F44" s="24"/>
      <c r="G44" s="23"/>
      <c r="H44" s="24"/>
      <c r="I44" s="86"/>
      <c r="J44" s="480"/>
    </row>
    <row r="45" spans="2:10" x14ac:dyDescent="0.2">
      <c r="B45" s="474"/>
      <c r="C45" s="553"/>
      <c r="D45" s="104" t="s">
        <v>2529</v>
      </c>
      <c r="E45" s="10" t="s">
        <v>2527</v>
      </c>
      <c r="F45" s="9">
        <v>2015</v>
      </c>
      <c r="G45" s="10" t="s">
        <v>669</v>
      </c>
      <c r="H45" s="9">
        <v>2022</v>
      </c>
      <c r="I45" s="82">
        <v>329</v>
      </c>
      <c r="J45" s="497"/>
    </row>
    <row r="46" spans="2:10" x14ac:dyDescent="0.2">
      <c r="B46" s="232"/>
      <c r="C46" s="545"/>
      <c r="D46" s="100" t="s">
        <v>2530</v>
      </c>
      <c r="E46" s="38" t="s">
        <v>2525</v>
      </c>
      <c r="F46" s="39">
        <v>2015</v>
      </c>
      <c r="G46" s="38" t="s">
        <v>669</v>
      </c>
      <c r="H46" s="39">
        <v>2022</v>
      </c>
      <c r="I46" s="83">
        <v>29</v>
      </c>
      <c r="J46" s="497"/>
    </row>
    <row r="47" spans="2:10" x14ac:dyDescent="0.2">
      <c r="B47" s="232"/>
      <c r="C47" s="545"/>
      <c r="D47" s="100"/>
      <c r="E47" s="38"/>
      <c r="F47" s="39"/>
      <c r="G47" s="38"/>
      <c r="H47" s="39"/>
      <c r="I47" s="83"/>
      <c r="J47" s="497"/>
    </row>
    <row r="48" spans="2:10" x14ac:dyDescent="0.2">
      <c r="B48" s="232"/>
      <c r="C48" s="545"/>
      <c r="D48" s="99"/>
      <c r="E48" s="38"/>
      <c r="F48" s="39"/>
      <c r="G48" s="38"/>
      <c r="H48" s="39"/>
      <c r="I48" s="83"/>
      <c r="J48" s="497"/>
    </row>
    <row r="49" spans="2:10" x14ac:dyDescent="0.2">
      <c r="B49" s="232"/>
      <c r="C49" s="545"/>
      <c r="D49" s="99"/>
      <c r="E49" s="38"/>
      <c r="F49" s="39"/>
      <c r="G49" s="38"/>
      <c r="H49" s="39"/>
      <c r="I49" s="83"/>
      <c r="J49" s="497"/>
    </row>
    <row r="50" spans="2:10" s="47" customFormat="1" x14ac:dyDescent="0.2">
      <c r="B50" s="16"/>
      <c r="C50" s="361"/>
      <c r="D50" s="163"/>
      <c r="E50" s="16"/>
      <c r="F50" s="16"/>
      <c r="G50" s="15"/>
      <c r="H50" s="16"/>
      <c r="I50" s="156"/>
      <c r="J50" s="69"/>
    </row>
    <row r="51" spans="2:10" ht="15" customHeight="1" x14ac:dyDescent="0.2">
      <c r="B51" s="16"/>
      <c r="C51" s="593"/>
      <c r="D51" s="107"/>
      <c r="E51" s="23"/>
      <c r="F51" s="24"/>
      <c r="G51" s="23"/>
      <c r="H51" s="24"/>
      <c r="I51" s="92"/>
      <c r="J51" s="479"/>
    </row>
    <row r="52" spans="2:10" ht="12" customHeight="1" x14ac:dyDescent="0.2">
      <c r="B52" s="14" t="s">
        <v>2519</v>
      </c>
      <c r="C52" s="542"/>
      <c r="D52" s="538"/>
      <c r="E52" s="23"/>
      <c r="F52" s="24"/>
      <c r="G52" s="23"/>
      <c r="H52" s="24"/>
      <c r="I52" s="86"/>
      <c r="J52" s="500"/>
    </row>
    <row r="53" spans="2:10" s="47" customFormat="1" x14ac:dyDescent="0.2">
      <c r="B53" s="22"/>
      <c r="C53" s="541"/>
      <c r="D53" s="297" t="s">
        <v>2608</v>
      </c>
      <c r="E53" s="23"/>
      <c r="F53" s="24"/>
      <c r="G53" s="23"/>
      <c r="H53" s="24"/>
      <c r="I53" s="86"/>
      <c r="J53" s="480"/>
    </row>
    <row r="54" spans="2:10" x14ac:dyDescent="0.2">
      <c r="B54" s="474"/>
      <c r="C54" s="553"/>
      <c r="D54" s="104" t="s">
        <v>1036</v>
      </c>
      <c r="E54" s="10" t="s">
        <v>2849</v>
      </c>
      <c r="F54" s="9"/>
      <c r="G54" s="10" t="s">
        <v>669</v>
      </c>
      <c r="H54" s="9"/>
      <c r="I54" s="82">
        <v>34</v>
      </c>
      <c r="J54" s="497" t="str">
        <f>IF(B54&gt;=1,SUM(B54*I54),"")</f>
        <v/>
      </c>
    </row>
    <row r="55" spans="2:10" x14ac:dyDescent="0.2">
      <c r="B55" s="474"/>
      <c r="C55" s="553"/>
      <c r="D55" s="104" t="s">
        <v>1322</v>
      </c>
      <c r="E55" s="10" t="s">
        <v>2848</v>
      </c>
      <c r="F55" s="9"/>
      <c r="G55" s="10" t="s">
        <v>669</v>
      </c>
      <c r="H55" s="9"/>
      <c r="I55" s="82">
        <v>149</v>
      </c>
      <c r="J55" s="497"/>
    </row>
    <row r="56" spans="2:10" x14ac:dyDescent="0.2">
      <c r="B56" s="474"/>
      <c r="C56" s="553"/>
      <c r="D56" s="104" t="s">
        <v>2850</v>
      </c>
      <c r="E56" s="10" t="s">
        <v>2851</v>
      </c>
      <c r="F56" s="9"/>
      <c r="G56" s="10" t="s">
        <v>669</v>
      </c>
      <c r="H56" s="9"/>
      <c r="I56" s="82">
        <v>29</v>
      </c>
      <c r="J56" s="497"/>
    </row>
    <row r="57" spans="2:10" x14ac:dyDescent="0.2">
      <c r="B57" s="474"/>
      <c r="C57" s="553"/>
      <c r="D57" s="104" t="s">
        <v>2852</v>
      </c>
      <c r="E57" s="10" t="s">
        <v>2853</v>
      </c>
      <c r="F57" s="9"/>
      <c r="G57" s="10" t="s">
        <v>669</v>
      </c>
      <c r="H57" s="9"/>
      <c r="I57" s="82">
        <v>29</v>
      </c>
      <c r="J57" s="497"/>
    </row>
    <row r="58" spans="2:10" x14ac:dyDescent="0.2">
      <c r="B58" s="474"/>
      <c r="C58" s="553"/>
      <c r="D58" s="104"/>
      <c r="E58" s="10"/>
      <c r="F58" s="9"/>
      <c r="G58" s="10"/>
      <c r="H58" s="9"/>
      <c r="I58" s="82"/>
      <c r="J58" s="497"/>
    </row>
    <row r="59" spans="2:10" ht="12" customHeight="1" x14ac:dyDescent="0.2">
      <c r="B59" s="14" t="s">
        <v>2519</v>
      </c>
      <c r="C59" s="542"/>
      <c r="D59" s="538"/>
      <c r="E59" s="23"/>
      <c r="F59" s="24"/>
      <c r="G59" s="23"/>
      <c r="H59" s="24"/>
      <c r="I59" s="86"/>
      <c r="J59" s="500"/>
    </row>
    <row r="60" spans="2:10" s="47" customFormat="1" x14ac:dyDescent="0.2">
      <c r="B60" s="22"/>
      <c r="C60" s="541"/>
      <c r="D60" s="297" t="s">
        <v>2610</v>
      </c>
      <c r="E60" s="23"/>
      <c r="F60" s="24"/>
      <c r="G60" s="23"/>
      <c r="H60" s="24"/>
      <c r="I60" s="86"/>
      <c r="J60" s="480"/>
    </row>
    <row r="61" spans="2:10" x14ac:dyDescent="0.2">
      <c r="B61" s="474"/>
      <c r="C61" s="553"/>
      <c r="D61" s="104" t="s">
        <v>2611</v>
      </c>
      <c r="E61" s="10" t="s">
        <v>2612</v>
      </c>
      <c r="F61" s="9"/>
      <c r="G61" s="10" t="s">
        <v>669</v>
      </c>
      <c r="H61" s="9"/>
      <c r="I61" s="82">
        <v>34</v>
      </c>
      <c r="J61" s="497" t="str">
        <f>IF(B61&gt;=1,SUM(B61*I61),"")</f>
        <v/>
      </c>
    </row>
    <row r="62" spans="2:10" x14ac:dyDescent="0.2">
      <c r="B62" s="474"/>
      <c r="C62" s="553"/>
      <c r="D62" s="104" t="s">
        <v>2613</v>
      </c>
      <c r="E62" s="10" t="s">
        <v>2614</v>
      </c>
      <c r="F62" s="9"/>
      <c r="G62" s="10" t="s">
        <v>669</v>
      </c>
      <c r="H62" s="9"/>
      <c r="I62" s="82">
        <v>34</v>
      </c>
      <c r="J62" s="497"/>
    </row>
    <row r="63" spans="2:10" x14ac:dyDescent="0.2">
      <c r="B63" s="474"/>
      <c r="C63" s="553"/>
      <c r="D63" s="104" t="s">
        <v>2615</v>
      </c>
      <c r="E63" s="10" t="s">
        <v>2616</v>
      </c>
      <c r="F63" s="9"/>
      <c r="G63" s="10" t="s">
        <v>669</v>
      </c>
      <c r="H63" s="9"/>
      <c r="I63" s="82">
        <v>29</v>
      </c>
      <c r="J63" s="497"/>
    </row>
    <row r="64" spans="2:10" x14ac:dyDescent="0.2">
      <c r="B64" s="474"/>
      <c r="C64" s="553"/>
      <c r="D64" s="104" t="s">
        <v>2854</v>
      </c>
      <c r="E64" s="10" t="s">
        <v>2617</v>
      </c>
      <c r="F64" s="9"/>
      <c r="G64" s="10" t="s">
        <v>669</v>
      </c>
      <c r="H64" s="9"/>
      <c r="I64" s="82">
        <v>34</v>
      </c>
      <c r="J64" s="497"/>
    </row>
    <row r="65" spans="2:10" x14ac:dyDescent="0.2">
      <c r="B65" s="474"/>
      <c r="C65" s="553"/>
      <c r="D65" s="104" t="s">
        <v>2855</v>
      </c>
      <c r="E65" s="10" t="s">
        <v>2618</v>
      </c>
      <c r="F65" s="9"/>
      <c r="G65" s="10" t="s">
        <v>669</v>
      </c>
      <c r="H65" s="9"/>
      <c r="I65" s="82">
        <v>39</v>
      </c>
      <c r="J65" s="497"/>
    </row>
    <row r="66" spans="2:10" x14ac:dyDescent="0.2">
      <c r="B66" s="232"/>
      <c r="C66" s="545"/>
      <c r="D66" s="100" t="s">
        <v>2856</v>
      </c>
      <c r="E66" s="38" t="s">
        <v>2619</v>
      </c>
      <c r="F66" s="39"/>
      <c r="G66" s="38" t="s">
        <v>669</v>
      </c>
      <c r="H66" s="39"/>
      <c r="I66" s="83">
        <v>39</v>
      </c>
      <c r="J66" s="497"/>
    </row>
    <row r="67" spans="2:10" x14ac:dyDescent="0.2">
      <c r="B67" s="232"/>
      <c r="C67" s="545"/>
      <c r="D67" s="100" t="s">
        <v>2857</v>
      </c>
      <c r="E67" s="38" t="s">
        <v>2620</v>
      </c>
      <c r="F67" s="39"/>
      <c r="G67" s="38" t="s">
        <v>669</v>
      </c>
      <c r="H67" s="39"/>
      <c r="I67" s="83">
        <v>12</v>
      </c>
      <c r="J67" s="497"/>
    </row>
    <row r="68" spans="2:10" x14ac:dyDescent="0.2">
      <c r="B68" s="232"/>
      <c r="C68" s="545"/>
      <c r="D68" s="100" t="s">
        <v>2858</v>
      </c>
      <c r="E68" s="38" t="s">
        <v>2859</v>
      </c>
      <c r="F68" s="39"/>
      <c r="G68" s="38" t="s">
        <v>669</v>
      </c>
      <c r="H68" s="39"/>
      <c r="I68" s="83">
        <v>49</v>
      </c>
      <c r="J68" s="497"/>
    </row>
    <row r="69" spans="2:10" x14ac:dyDescent="0.2">
      <c r="B69" s="232"/>
      <c r="C69" s="545"/>
      <c r="D69" s="100" t="s">
        <v>2621</v>
      </c>
      <c r="E69" s="38" t="s">
        <v>2622</v>
      </c>
      <c r="F69" s="39"/>
      <c r="G69" s="38" t="s">
        <v>669</v>
      </c>
      <c r="H69" s="39"/>
      <c r="I69" s="83">
        <v>9</v>
      </c>
      <c r="J69" s="497"/>
    </row>
    <row r="70" spans="2:10" x14ac:dyDescent="0.2">
      <c r="B70" s="232"/>
      <c r="C70" s="545"/>
      <c r="D70" s="100" t="s">
        <v>2623</v>
      </c>
      <c r="E70" s="38" t="s">
        <v>2624</v>
      </c>
      <c r="F70" s="39"/>
      <c r="G70" s="38" t="s">
        <v>669</v>
      </c>
      <c r="H70" s="39"/>
      <c r="I70" s="83">
        <v>11</v>
      </c>
      <c r="J70" s="497"/>
    </row>
    <row r="71" spans="2:10" x14ac:dyDescent="0.2">
      <c r="B71" s="232"/>
      <c r="C71" s="545"/>
      <c r="D71" s="100" t="s">
        <v>2625</v>
      </c>
      <c r="E71" s="38" t="s">
        <v>2626</v>
      </c>
      <c r="F71" s="39"/>
      <c r="G71" s="38" t="s">
        <v>669</v>
      </c>
      <c r="H71" s="39"/>
      <c r="I71" s="83">
        <v>12</v>
      </c>
      <c r="J71" s="497"/>
    </row>
    <row r="72" spans="2:10" x14ac:dyDescent="0.2">
      <c r="B72" s="232"/>
      <c r="C72" s="545"/>
      <c r="D72" s="100" t="s">
        <v>2627</v>
      </c>
      <c r="E72" s="38" t="s">
        <v>2628</v>
      </c>
      <c r="F72" s="39"/>
      <c r="G72" s="38" t="s">
        <v>669</v>
      </c>
      <c r="H72" s="39"/>
      <c r="I72" s="83">
        <v>19</v>
      </c>
      <c r="J72" s="497"/>
    </row>
    <row r="73" spans="2:10" x14ac:dyDescent="0.2">
      <c r="B73" s="232"/>
      <c r="C73" s="545"/>
      <c r="D73" s="100" t="s">
        <v>2629</v>
      </c>
      <c r="E73" s="38" t="s">
        <v>2630</v>
      </c>
      <c r="F73" s="39"/>
      <c r="G73" s="38" t="s">
        <v>669</v>
      </c>
      <c r="H73" s="39"/>
      <c r="I73" s="83">
        <v>14</v>
      </c>
      <c r="J73" s="497"/>
    </row>
    <row r="74" spans="2:10" x14ac:dyDescent="0.2">
      <c r="B74" s="232"/>
      <c r="C74" s="545"/>
      <c r="D74" s="100" t="s">
        <v>2631</v>
      </c>
      <c r="E74" s="38" t="s">
        <v>2632</v>
      </c>
      <c r="F74" s="39"/>
      <c r="G74" s="38" t="s">
        <v>669</v>
      </c>
      <c r="H74" s="39"/>
      <c r="I74" s="83">
        <v>12</v>
      </c>
      <c r="J74" s="497"/>
    </row>
    <row r="75" spans="2:10" x14ac:dyDescent="0.2">
      <c r="B75" s="232"/>
      <c r="C75" s="545"/>
      <c r="D75" s="100" t="s">
        <v>2860</v>
      </c>
      <c r="E75" s="38" t="s">
        <v>2634</v>
      </c>
      <c r="F75" s="39"/>
      <c r="G75" s="38" t="s">
        <v>669</v>
      </c>
      <c r="H75" s="39"/>
      <c r="I75" s="83">
        <v>36</v>
      </c>
      <c r="J75" s="497"/>
    </row>
    <row r="76" spans="2:10" x14ac:dyDescent="0.2">
      <c r="B76" s="232"/>
      <c r="C76" s="545"/>
      <c r="D76" s="100" t="s">
        <v>2861</v>
      </c>
      <c r="E76" s="38" t="s">
        <v>2635</v>
      </c>
      <c r="F76" s="39"/>
      <c r="G76" s="38" t="s">
        <v>669</v>
      </c>
      <c r="H76" s="39"/>
      <c r="I76" s="83">
        <v>10</v>
      </c>
      <c r="J76" s="497"/>
    </row>
    <row r="77" spans="2:10" x14ac:dyDescent="0.2">
      <c r="B77" s="232"/>
      <c r="C77" s="545"/>
      <c r="D77" s="100" t="s">
        <v>2636</v>
      </c>
      <c r="E77" s="38" t="s">
        <v>2637</v>
      </c>
      <c r="F77" s="39"/>
      <c r="G77" s="38" t="s">
        <v>669</v>
      </c>
      <c r="H77" s="39"/>
      <c r="I77" s="83">
        <v>4</v>
      </c>
      <c r="J77" s="497"/>
    </row>
    <row r="78" spans="2:10" x14ac:dyDescent="0.2">
      <c r="B78" s="232"/>
      <c r="C78" s="545"/>
      <c r="D78" s="100" t="s">
        <v>2862</v>
      </c>
      <c r="E78" s="38" t="s">
        <v>2638</v>
      </c>
      <c r="F78" s="39"/>
      <c r="G78" s="38" t="s">
        <v>669</v>
      </c>
      <c r="H78" s="39"/>
      <c r="I78" s="83">
        <v>8</v>
      </c>
      <c r="J78" s="497"/>
    </row>
    <row r="79" spans="2:10" x14ac:dyDescent="0.2">
      <c r="B79" s="232"/>
      <c r="C79" s="545"/>
      <c r="D79" s="100" t="s">
        <v>2639</v>
      </c>
      <c r="E79" s="38" t="s">
        <v>2640</v>
      </c>
      <c r="F79" s="39"/>
      <c r="G79" s="38" t="s">
        <v>669</v>
      </c>
      <c r="H79" s="39"/>
      <c r="I79" s="83">
        <v>99</v>
      </c>
      <c r="J79" s="497"/>
    </row>
    <row r="80" spans="2:10" x14ac:dyDescent="0.2">
      <c r="B80" s="232"/>
      <c r="C80" s="545"/>
      <c r="D80" s="99"/>
      <c r="E80" s="38"/>
      <c r="F80" s="39"/>
      <c r="G80" s="38"/>
      <c r="H80" s="39"/>
      <c r="I80" s="83"/>
      <c r="J80" s="497"/>
    </row>
    <row r="81" spans="2:10" x14ac:dyDescent="0.2">
      <c r="B81" s="232"/>
      <c r="C81" s="545"/>
      <c r="D81" s="99"/>
      <c r="E81" s="38"/>
      <c r="F81" s="39"/>
      <c r="G81" s="38"/>
      <c r="H81" s="39"/>
      <c r="I81" s="83"/>
      <c r="J81" s="497"/>
    </row>
    <row r="82" spans="2:10" s="47" customFormat="1" x14ac:dyDescent="0.2">
      <c r="B82" s="40"/>
      <c r="C82" s="367"/>
      <c r="D82" s="163"/>
      <c r="E82" s="15"/>
      <c r="F82" s="16"/>
      <c r="G82" s="15"/>
      <c r="H82" s="16"/>
      <c r="I82" s="156"/>
      <c r="J82" s="69"/>
    </row>
    <row r="83" spans="2:10" ht="12" customHeight="1" x14ac:dyDescent="0.2">
      <c r="B83" s="14" t="s">
        <v>2519</v>
      </c>
      <c r="C83" s="542"/>
      <c r="D83" s="538"/>
      <c r="E83" s="23"/>
      <c r="F83" s="24"/>
      <c r="G83" s="23"/>
      <c r="H83" s="24"/>
      <c r="I83" s="86"/>
      <c r="J83" s="500"/>
    </row>
    <row r="84" spans="2:10" s="47" customFormat="1" x14ac:dyDescent="0.2">
      <c r="B84" s="22"/>
      <c r="C84" s="541"/>
      <c r="D84" s="297" t="s">
        <v>2641</v>
      </c>
      <c r="E84" s="23"/>
      <c r="F84" s="24"/>
      <c r="G84" s="23"/>
      <c r="H84" s="24"/>
      <c r="I84" s="86"/>
      <c r="J84" s="480"/>
    </row>
    <row r="85" spans="2:10" x14ac:dyDescent="0.2">
      <c r="B85" s="474"/>
      <c r="C85" s="553"/>
      <c r="D85" s="104" t="s">
        <v>2863</v>
      </c>
      <c r="E85" s="10" t="s">
        <v>2642</v>
      </c>
      <c r="F85" s="9"/>
      <c r="G85" s="10" t="s">
        <v>669</v>
      </c>
      <c r="H85" s="9"/>
      <c r="I85" s="82">
        <v>29</v>
      </c>
      <c r="J85" s="497" t="str">
        <f>IF(B85&gt;=1,SUM(B85*I85),"")</f>
        <v/>
      </c>
    </row>
    <row r="86" spans="2:10" x14ac:dyDescent="0.2">
      <c r="B86" s="474"/>
      <c r="C86" s="553"/>
      <c r="D86" s="104" t="s">
        <v>2864</v>
      </c>
      <c r="E86" s="10" t="s">
        <v>2643</v>
      </c>
      <c r="F86" s="9"/>
      <c r="G86" s="10" t="s">
        <v>669</v>
      </c>
      <c r="H86" s="9"/>
      <c r="I86" s="82">
        <v>99</v>
      </c>
      <c r="J86" s="497"/>
    </row>
    <row r="87" spans="2:10" x14ac:dyDescent="0.2">
      <c r="B87" s="474"/>
      <c r="C87" s="553"/>
      <c r="D87" s="104" t="s">
        <v>2644</v>
      </c>
      <c r="E87" s="10" t="s">
        <v>2645</v>
      </c>
      <c r="F87" s="9"/>
      <c r="G87" s="10" t="s">
        <v>669</v>
      </c>
      <c r="H87" s="9"/>
      <c r="I87" s="82">
        <v>39</v>
      </c>
      <c r="J87" s="497"/>
    </row>
    <row r="88" spans="2:10" x14ac:dyDescent="0.2">
      <c r="B88" s="474"/>
      <c r="C88" s="553"/>
      <c r="D88" s="104" t="s">
        <v>2609</v>
      </c>
      <c r="E88" s="10" t="s">
        <v>2646</v>
      </c>
      <c r="F88" s="9"/>
      <c r="G88" s="10" t="s">
        <v>669</v>
      </c>
      <c r="H88" s="9"/>
      <c r="I88" s="82">
        <v>39</v>
      </c>
      <c r="J88" s="497"/>
    </row>
    <row r="89" spans="2:10" x14ac:dyDescent="0.2">
      <c r="B89" s="474"/>
      <c r="C89" s="553"/>
      <c r="D89" s="104" t="s">
        <v>2647</v>
      </c>
      <c r="E89" s="10" t="s">
        <v>2648</v>
      </c>
      <c r="F89" s="9"/>
      <c r="G89" s="10" t="s">
        <v>669</v>
      </c>
      <c r="H89" s="9"/>
      <c r="I89" s="82">
        <v>229</v>
      </c>
      <c r="J89" s="497"/>
    </row>
    <row r="90" spans="2:10" x14ac:dyDescent="0.2">
      <c r="B90" s="232"/>
      <c r="C90" s="545"/>
      <c r="D90" s="100" t="s">
        <v>2636</v>
      </c>
      <c r="E90" s="38" t="s">
        <v>2649</v>
      </c>
      <c r="F90" s="39"/>
      <c r="G90" s="38" t="s">
        <v>669</v>
      </c>
      <c r="H90" s="39"/>
      <c r="I90" s="83">
        <v>29</v>
      </c>
      <c r="J90" s="497"/>
    </row>
    <row r="91" spans="2:10" x14ac:dyDescent="0.2">
      <c r="B91" s="232"/>
      <c r="C91" s="545"/>
      <c r="D91" s="100" t="s">
        <v>2633</v>
      </c>
      <c r="E91" s="38" t="s">
        <v>2650</v>
      </c>
      <c r="F91" s="39"/>
      <c r="G91" s="38" t="s">
        <v>669</v>
      </c>
      <c r="H91" s="39"/>
      <c r="I91" s="83">
        <v>10</v>
      </c>
      <c r="J91" s="497"/>
    </row>
    <row r="92" spans="2:10" x14ac:dyDescent="0.2">
      <c r="B92" s="232"/>
      <c r="C92" s="545"/>
      <c r="D92" s="100" t="s">
        <v>2651</v>
      </c>
      <c r="E92" s="38" t="s">
        <v>2652</v>
      </c>
      <c r="F92" s="39"/>
      <c r="G92" s="38" t="s">
        <v>669</v>
      </c>
      <c r="H92" s="39"/>
      <c r="I92" s="83">
        <v>12</v>
      </c>
      <c r="J92" s="497"/>
    </row>
    <row r="93" spans="2:10" s="47" customFormat="1" ht="20.25" customHeight="1" x14ac:dyDescent="0.2">
      <c r="B93" s="40"/>
      <c r="C93" s="367"/>
      <c r="D93" s="41"/>
      <c r="E93" s="42"/>
      <c r="F93" s="7"/>
      <c r="G93" s="42"/>
      <c r="H93" s="979"/>
      <c r="I93" s="979"/>
      <c r="J93" s="500"/>
    </row>
    <row r="94" spans="2:10" ht="12" customHeight="1" x14ac:dyDescent="0.2">
      <c r="B94" s="14" t="s">
        <v>2519</v>
      </c>
      <c r="C94" s="542"/>
      <c r="D94" s="538"/>
      <c r="E94" s="23"/>
      <c r="F94" s="24"/>
      <c r="G94" s="23"/>
      <c r="H94" s="24"/>
      <c r="I94" s="86"/>
      <c r="J94" s="500"/>
    </row>
    <row r="95" spans="2:10" s="47" customFormat="1" x14ac:dyDescent="0.2">
      <c r="B95" s="22"/>
      <c r="C95" s="541"/>
      <c r="D95" s="297" t="s">
        <v>2653</v>
      </c>
      <c r="E95" s="23"/>
      <c r="F95" s="24"/>
      <c r="G95" s="23"/>
      <c r="H95" s="24"/>
      <c r="I95" s="86"/>
      <c r="J95" s="480"/>
    </row>
    <row r="96" spans="2:10" x14ac:dyDescent="0.2">
      <c r="B96" s="474"/>
      <c r="C96" s="553"/>
      <c r="D96" s="104" t="s">
        <v>2865</v>
      </c>
      <c r="E96" s="10" t="s">
        <v>2654</v>
      </c>
      <c r="F96" s="9"/>
      <c r="G96" s="10" t="s">
        <v>669</v>
      </c>
      <c r="H96" s="9"/>
      <c r="I96" s="82">
        <v>69</v>
      </c>
      <c r="J96" s="497" t="str">
        <f>IF(B96&gt;=1,SUM(B96*I96),"")</f>
        <v/>
      </c>
    </row>
    <row r="97" spans="2:10" x14ac:dyDescent="0.2">
      <c r="B97" s="474"/>
      <c r="C97" s="553"/>
      <c r="D97" s="104" t="s">
        <v>578</v>
      </c>
      <c r="E97" s="10" t="s">
        <v>2655</v>
      </c>
      <c r="F97" s="9"/>
      <c r="G97" s="10" t="s">
        <v>669</v>
      </c>
      <c r="H97" s="9"/>
      <c r="I97" s="82">
        <v>32</v>
      </c>
      <c r="J97" s="497"/>
    </row>
    <row r="98" spans="2:10" x14ac:dyDescent="0.2">
      <c r="B98" s="474"/>
      <c r="C98" s="553"/>
      <c r="D98" s="104" t="s">
        <v>2644</v>
      </c>
      <c r="E98" s="10" t="s">
        <v>2645</v>
      </c>
      <c r="F98" s="9"/>
      <c r="G98" s="10" t="s">
        <v>669</v>
      </c>
      <c r="H98" s="9"/>
      <c r="I98" s="82">
        <v>39</v>
      </c>
      <c r="J98" s="497"/>
    </row>
    <row r="99" spans="2:10" x14ac:dyDescent="0.2">
      <c r="B99" s="474"/>
      <c r="C99" s="553"/>
      <c r="D99" s="104"/>
      <c r="E99" s="10"/>
      <c r="F99" s="9"/>
      <c r="G99" s="10"/>
      <c r="H99" s="9"/>
      <c r="I99" s="82"/>
      <c r="J99" s="497"/>
    </row>
    <row r="100" spans="2:10" s="47" customFormat="1" x14ac:dyDescent="0.2">
      <c r="B100" s="13"/>
      <c r="C100" s="363"/>
      <c r="D100" s="316"/>
      <c r="E100" s="15"/>
      <c r="F100" s="16"/>
      <c r="G100" s="15"/>
      <c r="H100" s="16"/>
      <c r="I100" s="156"/>
      <c r="J100" s="69"/>
    </row>
    <row r="101" spans="2:10" ht="12" customHeight="1" x14ac:dyDescent="0.2">
      <c r="B101" s="14" t="s">
        <v>2519</v>
      </c>
      <c r="C101" s="542"/>
      <c r="D101" s="538"/>
      <c r="E101" s="23"/>
      <c r="F101" s="24"/>
      <c r="G101" s="23"/>
      <c r="H101" s="24"/>
      <c r="I101" s="86"/>
      <c r="J101" s="500"/>
    </row>
    <row r="102" spans="2:10" s="47" customFormat="1" x14ac:dyDescent="0.2">
      <c r="B102" s="22"/>
      <c r="C102" s="541"/>
      <c r="D102" s="297"/>
      <c r="E102" s="23"/>
      <c r="F102" s="24"/>
      <c r="G102" s="23"/>
      <c r="H102" s="24"/>
      <c r="I102" s="86"/>
      <c r="J102" s="480"/>
    </row>
    <row r="103" spans="2:10" x14ac:dyDescent="0.2">
      <c r="B103" s="474"/>
      <c r="C103" s="553"/>
      <c r="D103" s="104" t="s">
        <v>2868</v>
      </c>
      <c r="E103" s="10" t="s">
        <v>2866</v>
      </c>
      <c r="F103" s="9"/>
      <c r="G103" s="10" t="s">
        <v>669</v>
      </c>
      <c r="H103" s="9"/>
      <c r="I103" s="82">
        <v>129</v>
      </c>
      <c r="J103" s="497" t="str">
        <f>IF(B103&gt;=1,SUM(B103*I103),"")</f>
        <v/>
      </c>
    </row>
    <row r="104" spans="2:10" x14ac:dyDescent="0.2">
      <c r="B104" s="474"/>
      <c r="C104" s="553"/>
      <c r="D104" s="104" t="s">
        <v>2867</v>
      </c>
      <c r="E104" s="10" t="s">
        <v>2869</v>
      </c>
      <c r="F104" s="9"/>
      <c r="G104" s="10" t="s">
        <v>669</v>
      </c>
      <c r="H104" s="9"/>
      <c r="I104" s="82">
        <v>129</v>
      </c>
      <c r="J104" s="497"/>
    </row>
    <row r="105" spans="2:10" x14ac:dyDescent="0.2">
      <c r="B105" s="474"/>
      <c r="C105" s="553"/>
      <c r="D105" s="104" t="s">
        <v>2870</v>
      </c>
      <c r="E105" s="10" t="s">
        <v>2871</v>
      </c>
      <c r="F105" s="9"/>
      <c r="G105" s="10" t="s">
        <v>669</v>
      </c>
      <c r="H105" s="9"/>
      <c r="I105" s="82">
        <v>129</v>
      </c>
      <c r="J105" s="497"/>
    </row>
    <row r="106" spans="2:10" x14ac:dyDescent="0.2">
      <c r="B106" s="474"/>
      <c r="C106" s="553"/>
      <c r="D106" s="104"/>
      <c r="E106" s="10"/>
      <c r="F106" s="9"/>
      <c r="G106" s="10"/>
      <c r="H106" s="9"/>
      <c r="I106" s="82"/>
      <c r="J106" s="497"/>
    </row>
    <row r="107" spans="2:10" s="47" customFormat="1" x14ac:dyDescent="0.2">
      <c r="B107" s="13"/>
      <c r="C107" s="363"/>
      <c r="D107" s="316"/>
      <c r="E107" s="15"/>
      <c r="F107" s="16"/>
      <c r="G107" s="15"/>
      <c r="H107" s="16"/>
      <c r="I107" s="156"/>
      <c r="J107" s="69"/>
    </row>
    <row r="108" spans="2:10" s="47" customFormat="1" x14ac:dyDescent="0.2">
      <c r="B108" s="13"/>
      <c r="C108" s="363"/>
      <c r="D108" s="690" t="s">
        <v>1085</v>
      </c>
      <c r="E108" s="15"/>
      <c r="F108" s="16"/>
      <c r="G108" s="15"/>
      <c r="H108" s="16"/>
      <c r="I108" s="156"/>
      <c r="J108" s="69"/>
    </row>
    <row r="109" spans="2:10" ht="13.5" customHeight="1" x14ac:dyDescent="0.2">
      <c r="B109" s="14" t="s">
        <v>667</v>
      </c>
      <c r="C109" s="604"/>
      <c r="D109" s="538"/>
      <c r="E109" s="23"/>
      <c r="F109" s="24"/>
      <c r="G109" s="23"/>
      <c r="H109" s="24"/>
      <c r="I109" s="86"/>
      <c r="J109" s="18"/>
    </row>
    <row r="110" spans="2:10" x14ac:dyDescent="0.2">
      <c r="B110" s="988"/>
      <c r="C110" s="586"/>
      <c r="D110" s="620" t="s">
        <v>566</v>
      </c>
      <c r="E110" s="23"/>
      <c r="F110" s="24"/>
      <c r="G110" s="23"/>
      <c r="H110" s="24"/>
      <c r="I110" s="86"/>
      <c r="J110" s="26"/>
    </row>
    <row r="111" spans="2:10" x14ac:dyDescent="0.2">
      <c r="B111" s="989"/>
      <c r="C111" s="586" t="s">
        <v>932</v>
      </c>
      <c r="D111" s="633" t="s">
        <v>1036</v>
      </c>
      <c r="E111" s="23" t="s">
        <v>1283</v>
      </c>
      <c r="F111" s="9">
        <v>2005</v>
      </c>
      <c r="G111" s="10" t="s">
        <v>669</v>
      </c>
      <c r="H111" s="9">
        <v>2012</v>
      </c>
      <c r="I111" s="131">
        <v>55.98</v>
      </c>
      <c r="J111" s="29" t="str">
        <f>IF(B110&gt;=1,SUM(B110*I111),"")</f>
        <v/>
      </c>
    </row>
    <row r="112" spans="2:10" x14ac:dyDescent="0.2">
      <c r="B112" s="624"/>
      <c r="C112" s="584" t="s">
        <v>933</v>
      </c>
      <c r="D112" s="630" t="s">
        <v>1281</v>
      </c>
      <c r="E112" s="3" t="s">
        <v>1282</v>
      </c>
      <c r="F112" s="9">
        <v>2005</v>
      </c>
      <c r="G112" s="38" t="s">
        <v>669</v>
      </c>
      <c r="H112" s="39">
        <v>2009</v>
      </c>
      <c r="I112" s="83">
        <v>55.98</v>
      </c>
      <c r="J112" s="31" t="str">
        <f>IF(B112&gt;=1,SUM(B112*I112),"")</f>
        <v/>
      </c>
    </row>
    <row r="113" spans="1:10" x14ac:dyDescent="0.2">
      <c r="B113" s="624"/>
      <c r="C113" s="551" t="s">
        <v>934</v>
      </c>
      <c r="D113" s="631" t="s">
        <v>1284</v>
      </c>
      <c r="E113" s="38" t="s">
        <v>1285</v>
      </c>
      <c r="F113" s="9">
        <v>2002</v>
      </c>
      <c r="G113" s="38" t="s">
        <v>669</v>
      </c>
      <c r="H113" s="39">
        <v>2009</v>
      </c>
      <c r="I113" s="82">
        <v>66.989999999999995</v>
      </c>
      <c r="J113" s="77" t="str">
        <f>IF(B113&gt;=1,SUM(B113*I114),"")</f>
        <v/>
      </c>
    </row>
    <row r="114" spans="1:10" x14ac:dyDescent="0.2">
      <c r="B114" s="624"/>
      <c r="C114" s="551"/>
      <c r="D114" s="597" t="s">
        <v>1286</v>
      </c>
      <c r="E114" s="38" t="s">
        <v>1287</v>
      </c>
      <c r="F114" s="9">
        <v>2002</v>
      </c>
      <c r="G114" s="38" t="s">
        <v>669</v>
      </c>
      <c r="H114" s="39">
        <v>2009</v>
      </c>
      <c r="I114" s="83">
        <v>423.99</v>
      </c>
      <c r="J114" s="77" t="str">
        <f>IF(B114&gt;=1,SUM(B114*I115),"")</f>
        <v/>
      </c>
    </row>
    <row r="115" spans="1:10" x14ac:dyDescent="0.2">
      <c r="B115" s="624"/>
      <c r="C115" s="551"/>
      <c r="D115" s="597" t="s">
        <v>2266</v>
      </c>
      <c r="E115" s="38" t="s">
        <v>1285</v>
      </c>
      <c r="F115" s="9">
        <v>2002</v>
      </c>
      <c r="G115" s="38" t="s">
        <v>669</v>
      </c>
      <c r="H115" s="39">
        <v>2009</v>
      </c>
      <c r="I115" s="83">
        <v>324.48</v>
      </c>
      <c r="J115" s="77" t="str">
        <f t="shared" ref="J115:J128" si="1">IF(B115&gt;=1,SUM(B115*I116),"")</f>
        <v/>
      </c>
    </row>
    <row r="116" spans="1:10" x14ac:dyDescent="0.2">
      <c r="B116" s="624"/>
      <c r="C116" s="551"/>
      <c r="D116" s="597" t="s">
        <v>1228</v>
      </c>
      <c r="E116" s="38" t="s">
        <v>1229</v>
      </c>
      <c r="F116" s="9">
        <v>2002</v>
      </c>
      <c r="G116" s="38" t="s">
        <v>669</v>
      </c>
      <c r="H116" s="39">
        <v>2009</v>
      </c>
      <c r="I116" s="83">
        <v>112.96</v>
      </c>
      <c r="J116" s="77" t="str">
        <f t="shared" si="1"/>
        <v/>
      </c>
    </row>
    <row r="117" spans="1:10" s="47" customFormat="1" ht="15.75" customHeight="1" x14ac:dyDescent="0.2">
      <c r="B117" s="311"/>
      <c r="C117" s="572"/>
      <c r="D117" s="596" t="s">
        <v>1702</v>
      </c>
      <c r="E117" s="10" t="s">
        <v>1703</v>
      </c>
      <c r="F117" s="9">
        <v>2001</v>
      </c>
      <c r="G117" s="23" t="s">
        <v>669</v>
      </c>
      <c r="H117" s="24">
        <v>2008</v>
      </c>
      <c r="I117" s="82">
        <v>169.98</v>
      </c>
      <c r="J117" s="77" t="str">
        <f t="shared" si="1"/>
        <v/>
      </c>
    </row>
    <row r="118" spans="1:10" x14ac:dyDescent="0.2">
      <c r="B118" s="34"/>
      <c r="C118" s="543"/>
      <c r="D118" s="105" t="s">
        <v>1704</v>
      </c>
      <c r="E118" s="38" t="s">
        <v>1705</v>
      </c>
      <c r="F118" s="39">
        <v>2001</v>
      </c>
      <c r="G118" s="3" t="s">
        <v>669</v>
      </c>
      <c r="H118" s="2">
        <v>2008</v>
      </c>
      <c r="I118" s="83">
        <v>189.99</v>
      </c>
      <c r="J118" s="77" t="str">
        <f t="shared" si="1"/>
        <v/>
      </c>
    </row>
    <row r="119" spans="1:10" x14ac:dyDescent="0.2">
      <c r="A119" s="65"/>
      <c r="B119" s="34"/>
      <c r="C119" s="543"/>
      <c r="D119" s="99" t="s">
        <v>1706</v>
      </c>
      <c r="E119" s="38" t="s">
        <v>156</v>
      </c>
      <c r="F119" s="39">
        <v>2001</v>
      </c>
      <c r="G119" s="3" t="s">
        <v>669</v>
      </c>
      <c r="H119" s="2">
        <v>2008</v>
      </c>
      <c r="I119" s="83">
        <v>209.97</v>
      </c>
      <c r="J119" s="77" t="str">
        <f t="shared" si="1"/>
        <v/>
      </c>
    </row>
    <row r="120" spans="1:10" x14ac:dyDescent="0.2">
      <c r="B120" s="8"/>
      <c r="C120" s="540"/>
      <c r="D120" s="104" t="s">
        <v>157</v>
      </c>
      <c r="E120" s="72" t="s">
        <v>1084</v>
      </c>
      <c r="F120" s="39">
        <v>2001</v>
      </c>
      <c r="G120" s="3" t="s">
        <v>669</v>
      </c>
      <c r="H120" s="2">
        <v>2008</v>
      </c>
      <c r="I120" s="82">
        <v>209.97</v>
      </c>
      <c r="J120" s="77" t="str">
        <f t="shared" si="1"/>
        <v/>
      </c>
    </row>
    <row r="121" spans="1:10" x14ac:dyDescent="0.2">
      <c r="B121" s="34"/>
      <c r="C121" s="543"/>
      <c r="D121" s="99" t="s">
        <v>158</v>
      </c>
      <c r="E121" s="38" t="s">
        <v>159</v>
      </c>
      <c r="F121" s="39">
        <v>2001</v>
      </c>
      <c r="G121" s="3" t="s">
        <v>669</v>
      </c>
      <c r="H121" s="2">
        <v>2008</v>
      </c>
      <c r="I121" s="83">
        <v>79.98</v>
      </c>
      <c r="J121" s="77" t="str">
        <f t="shared" si="1"/>
        <v/>
      </c>
    </row>
    <row r="122" spans="1:10" x14ac:dyDescent="0.2">
      <c r="B122" s="1"/>
      <c r="C122" s="539"/>
      <c r="D122" s="99" t="s">
        <v>121</v>
      </c>
      <c r="E122" s="3" t="s">
        <v>156</v>
      </c>
      <c r="F122" s="39">
        <v>2001</v>
      </c>
      <c r="G122" s="3" t="s">
        <v>669</v>
      </c>
      <c r="H122" s="2">
        <v>2008</v>
      </c>
      <c r="I122" s="83">
        <v>209.97</v>
      </c>
      <c r="J122" s="77" t="str">
        <f t="shared" si="1"/>
        <v/>
      </c>
    </row>
    <row r="123" spans="1:10" x14ac:dyDescent="0.2">
      <c r="B123" s="1"/>
      <c r="C123" s="539"/>
      <c r="D123" s="99" t="s">
        <v>122</v>
      </c>
      <c r="E123" s="3" t="s">
        <v>123</v>
      </c>
      <c r="F123" s="39">
        <v>2001</v>
      </c>
      <c r="G123" s="3" t="s">
        <v>669</v>
      </c>
      <c r="H123" s="2">
        <v>2008</v>
      </c>
      <c r="I123" s="83">
        <v>209.97</v>
      </c>
      <c r="J123" s="77" t="str">
        <f t="shared" si="1"/>
        <v/>
      </c>
    </row>
    <row r="124" spans="1:10" x14ac:dyDescent="0.2">
      <c r="B124" s="232"/>
      <c r="C124" s="545"/>
      <c r="D124" s="99" t="s">
        <v>125</v>
      </c>
      <c r="E124" s="39" t="s">
        <v>124</v>
      </c>
      <c r="F124" s="39">
        <v>2001</v>
      </c>
      <c r="G124" s="3" t="s">
        <v>669</v>
      </c>
      <c r="H124" s="2">
        <v>2008</v>
      </c>
      <c r="I124" s="83">
        <v>79.5</v>
      </c>
      <c r="J124" s="77" t="str">
        <f t="shared" si="1"/>
        <v/>
      </c>
    </row>
    <row r="125" spans="1:10" x14ac:dyDescent="0.2">
      <c r="B125" s="232"/>
      <c r="C125" s="545"/>
      <c r="D125" s="100" t="s">
        <v>1074</v>
      </c>
      <c r="E125" s="39" t="s">
        <v>1075</v>
      </c>
      <c r="F125" s="39">
        <v>2001</v>
      </c>
      <c r="G125" s="3" t="s">
        <v>669</v>
      </c>
      <c r="H125" s="2">
        <v>2008</v>
      </c>
      <c r="I125" s="83">
        <v>79.5</v>
      </c>
      <c r="J125" s="77" t="str">
        <f t="shared" si="1"/>
        <v/>
      </c>
    </row>
    <row r="126" spans="1:10" x14ac:dyDescent="0.2">
      <c r="B126" s="233"/>
      <c r="C126" s="546"/>
      <c r="D126" s="99" t="s">
        <v>1076</v>
      </c>
      <c r="E126" s="2" t="s">
        <v>1077</v>
      </c>
      <c r="F126" s="39">
        <v>2001</v>
      </c>
      <c r="G126" s="3" t="s">
        <v>669</v>
      </c>
      <c r="H126" s="2">
        <v>2008</v>
      </c>
      <c r="I126" s="83">
        <v>30.99</v>
      </c>
      <c r="J126" s="77" t="str">
        <f t="shared" si="1"/>
        <v/>
      </c>
    </row>
    <row r="127" spans="1:10" x14ac:dyDescent="0.2">
      <c r="B127" s="1"/>
      <c r="C127" s="539"/>
      <c r="D127" s="99" t="s">
        <v>1078</v>
      </c>
      <c r="E127" s="3" t="s">
        <v>1079</v>
      </c>
      <c r="F127" s="39">
        <v>2001</v>
      </c>
      <c r="G127" s="3" t="s">
        <v>669</v>
      </c>
      <c r="H127" s="2">
        <v>2008</v>
      </c>
      <c r="I127" s="83">
        <v>14.98</v>
      </c>
      <c r="J127" s="77" t="str">
        <f t="shared" si="1"/>
        <v/>
      </c>
    </row>
    <row r="128" spans="1:10" x14ac:dyDescent="0.2">
      <c r="B128" s="1"/>
      <c r="C128" s="539"/>
      <c r="D128" s="99" t="s">
        <v>1080</v>
      </c>
      <c r="E128" s="3" t="s">
        <v>1081</v>
      </c>
      <c r="F128" s="39">
        <v>2001</v>
      </c>
      <c r="G128" s="3" t="s">
        <v>669</v>
      </c>
      <c r="H128" s="2">
        <v>2008</v>
      </c>
      <c r="I128" s="83">
        <v>9.48</v>
      </c>
      <c r="J128" s="77" t="str">
        <f t="shared" si="1"/>
        <v/>
      </c>
    </row>
    <row r="129" spans="2:10" x14ac:dyDescent="0.2">
      <c r="B129" s="1"/>
      <c r="C129" s="539" t="s">
        <v>935</v>
      </c>
      <c r="D129" s="99" t="s">
        <v>1082</v>
      </c>
      <c r="E129" s="38" t="s">
        <v>1083</v>
      </c>
      <c r="F129" s="39">
        <v>2001</v>
      </c>
      <c r="G129" s="3" t="s">
        <v>669</v>
      </c>
      <c r="H129" s="2">
        <v>2008</v>
      </c>
      <c r="I129" s="83">
        <v>7.5</v>
      </c>
      <c r="J129" s="77" t="str">
        <f>IF(B129&gt;=1,SUM(B129*I129),"")</f>
        <v/>
      </c>
    </row>
    <row r="132" spans="2:10" ht="12" customHeight="1" x14ac:dyDescent="0.2">
      <c r="B132" s="14" t="s">
        <v>2872</v>
      </c>
      <c r="C132" s="542"/>
      <c r="D132" s="538"/>
      <c r="E132" s="23"/>
      <c r="F132" s="24"/>
      <c r="G132" s="23"/>
      <c r="H132" s="24"/>
      <c r="I132" s="86"/>
      <c r="J132" s="500"/>
    </row>
    <row r="133" spans="2:10" s="47" customFormat="1" x14ac:dyDescent="0.2">
      <c r="B133" s="22"/>
      <c r="C133" s="541"/>
      <c r="D133" s="297" t="s">
        <v>2873</v>
      </c>
      <c r="E133" s="23"/>
      <c r="F133" s="24"/>
      <c r="G133" s="23"/>
      <c r="H133" s="24"/>
      <c r="I133" s="86"/>
      <c r="J133" s="480"/>
    </row>
    <row r="134" spans="2:10" x14ac:dyDescent="0.2">
      <c r="B134" s="474"/>
      <c r="C134" s="553"/>
      <c r="D134" s="104" t="s">
        <v>2874</v>
      </c>
      <c r="E134" s="10" t="s">
        <v>2875</v>
      </c>
      <c r="F134" s="9"/>
      <c r="G134" s="10" t="s">
        <v>669</v>
      </c>
      <c r="H134" s="9"/>
      <c r="I134" s="82"/>
      <c r="J134" s="497" t="str">
        <f>IF(B134&gt;=1,SUM(B134*I134),"")</f>
        <v/>
      </c>
    </row>
    <row r="135" spans="2:10" x14ac:dyDescent="0.2">
      <c r="B135" s="474"/>
      <c r="C135" s="553"/>
      <c r="D135" s="104"/>
      <c r="E135" s="10"/>
      <c r="F135" s="9"/>
      <c r="G135" s="10"/>
      <c r="H135" s="9"/>
      <c r="I135" s="82"/>
      <c r="J135" s="497"/>
    </row>
    <row r="138" spans="2:10" ht="12" customHeight="1" x14ac:dyDescent="0.2">
      <c r="B138" s="14" t="s">
        <v>2876</v>
      </c>
      <c r="C138" s="542"/>
      <c r="D138" s="538"/>
      <c r="E138" s="23"/>
      <c r="F138" s="24"/>
      <c r="G138" s="23"/>
      <c r="H138" s="24"/>
      <c r="I138" s="86"/>
      <c r="J138" s="500"/>
    </row>
    <row r="139" spans="2:10" s="47" customFormat="1" x14ac:dyDescent="0.2">
      <c r="B139" s="22"/>
      <c r="C139" s="541"/>
      <c r="D139" s="297" t="s">
        <v>2877</v>
      </c>
      <c r="E139" s="23"/>
      <c r="F139" s="24"/>
      <c r="G139" s="23"/>
      <c r="H139" s="24"/>
      <c r="I139" s="86"/>
      <c r="J139" s="480"/>
    </row>
    <row r="140" spans="2:10" x14ac:dyDescent="0.2">
      <c r="B140" s="474"/>
      <c r="C140" s="553"/>
      <c r="D140" s="104" t="s">
        <v>2878</v>
      </c>
      <c r="E140" s="10" t="s">
        <v>2882</v>
      </c>
      <c r="F140" s="9"/>
      <c r="G140" s="10" t="s">
        <v>669</v>
      </c>
      <c r="H140" s="9"/>
      <c r="I140" s="82"/>
      <c r="J140" s="497" t="str">
        <f>IF(B140&gt;=1,SUM(B140*I140),"")</f>
        <v/>
      </c>
    </row>
    <row r="141" spans="2:10" x14ac:dyDescent="0.2">
      <c r="B141" s="474"/>
      <c r="C141" s="553"/>
      <c r="D141" s="104"/>
      <c r="E141" s="10"/>
      <c r="F141" s="9"/>
      <c r="G141" s="10"/>
      <c r="H141" s="9"/>
      <c r="I141" s="82"/>
      <c r="J141" s="497"/>
    </row>
    <row r="144" spans="2:10" ht="12" customHeight="1" x14ac:dyDescent="0.2">
      <c r="B144" s="14" t="s">
        <v>2883</v>
      </c>
      <c r="C144" s="542"/>
      <c r="D144" s="538"/>
      <c r="E144" s="23"/>
      <c r="F144" s="24"/>
      <c r="G144" s="23"/>
      <c r="H144" s="24"/>
      <c r="I144" s="86"/>
      <c r="J144" s="500"/>
    </row>
    <row r="145" spans="2:10" s="47" customFormat="1" x14ac:dyDescent="0.2">
      <c r="B145" s="22"/>
      <c r="C145" s="541"/>
      <c r="D145" s="297" t="s">
        <v>2888</v>
      </c>
      <c r="E145" s="23"/>
      <c r="F145" s="24"/>
      <c r="G145" s="23"/>
      <c r="H145" s="24"/>
      <c r="I145" s="86"/>
      <c r="J145" s="480"/>
    </row>
    <row r="146" spans="2:10" x14ac:dyDescent="0.2">
      <c r="B146" s="474"/>
      <c r="C146" s="553"/>
      <c r="D146" s="104" t="s">
        <v>2879</v>
      </c>
      <c r="E146" s="10" t="s">
        <v>2884</v>
      </c>
      <c r="F146" s="9"/>
      <c r="G146" s="10" t="s">
        <v>669</v>
      </c>
      <c r="H146" s="9"/>
      <c r="I146" s="82"/>
      <c r="J146" s="497" t="str">
        <f>IF(B146&gt;=1,SUM(B146*I146),"")</f>
        <v/>
      </c>
    </row>
    <row r="147" spans="2:10" x14ac:dyDescent="0.2">
      <c r="B147" s="474"/>
      <c r="C147" s="553"/>
      <c r="D147" s="104" t="s">
        <v>2880</v>
      </c>
      <c r="E147" s="10" t="s">
        <v>2885</v>
      </c>
      <c r="F147" s="9"/>
      <c r="G147" s="10" t="s">
        <v>669</v>
      </c>
      <c r="H147" s="9"/>
      <c r="I147" s="82"/>
      <c r="J147" s="497"/>
    </row>
    <row r="149" spans="2:10" ht="12" customHeight="1" x14ac:dyDescent="0.2">
      <c r="B149" s="14" t="s">
        <v>2886</v>
      </c>
      <c r="C149" s="542"/>
      <c r="D149" s="538"/>
      <c r="E149" s="23"/>
      <c r="F149" s="24"/>
      <c r="G149" s="23"/>
      <c r="H149" s="24"/>
      <c r="I149" s="86"/>
      <c r="J149" s="500"/>
    </row>
    <row r="150" spans="2:10" x14ac:dyDescent="0.2">
      <c r="B150" s="474"/>
      <c r="C150" s="553"/>
      <c r="D150" s="104" t="s">
        <v>2881</v>
      </c>
      <c r="E150" s="10" t="s">
        <v>2887</v>
      </c>
      <c r="F150" s="9"/>
      <c r="G150" s="10" t="s">
        <v>669</v>
      </c>
      <c r="H150" s="9"/>
      <c r="I150" s="82"/>
      <c r="J150" s="497"/>
    </row>
    <row r="152" spans="2:10" s="47" customFormat="1" ht="18" customHeight="1" x14ac:dyDescent="0.2">
      <c r="B152" s="16"/>
      <c r="C152" s="593"/>
      <c r="D152" s="178" t="s">
        <v>2667</v>
      </c>
      <c r="E152" s="318"/>
      <c r="F152" s="317"/>
      <c r="G152" s="318"/>
      <c r="H152" s="317"/>
      <c r="I152" s="92"/>
      <c r="J152" s="479"/>
    </row>
    <row r="153" spans="2:10" s="47" customFormat="1" x14ac:dyDescent="0.2">
      <c r="B153" s="13"/>
      <c r="C153" s="586"/>
      <c r="D153" s="595" t="s">
        <v>2668</v>
      </c>
      <c r="E153" s="23"/>
      <c r="F153" s="24"/>
      <c r="G153" s="23"/>
      <c r="H153" s="24"/>
      <c r="I153" s="86"/>
      <c r="J153" s="480"/>
    </row>
    <row r="154" spans="2:10" x14ac:dyDescent="0.2">
      <c r="B154" s="474"/>
      <c r="C154" s="553" t="s">
        <v>2669</v>
      </c>
      <c r="D154" s="596" t="s">
        <v>1036</v>
      </c>
      <c r="E154" s="829" t="s">
        <v>2670</v>
      </c>
      <c r="F154" s="830">
        <v>2008</v>
      </c>
      <c r="G154" s="57" t="s">
        <v>178</v>
      </c>
      <c r="H154" s="9">
        <v>2014</v>
      </c>
      <c r="I154" s="831">
        <v>49.99</v>
      </c>
      <c r="J154" s="497" t="str">
        <f t="shared" ref="J154:J160" si="2">IF(B154&gt;=1,SUM(B154*I154),"")</f>
        <v/>
      </c>
    </row>
    <row r="155" spans="2:10" x14ac:dyDescent="0.2">
      <c r="B155" s="236"/>
      <c r="C155" s="517" t="s">
        <v>2671</v>
      </c>
      <c r="D155" s="688" t="s">
        <v>317</v>
      </c>
      <c r="E155" s="832" t="s">
        <v>2672</v>
      </c>
      <c r="F155" s="830">
        <v>2008</v>
      </c>
      <c r="G155" s="10" t="s">
        <v>178</v>
      </c>
      <c r="H155" s="9">
        <v>2014</v>
      </c>
      <c r="I155" s="833">
        <v>69.989999999999995</v>
      </c>
      <c r="J155" s="497" t="str">
        <f t="shared" si="2"/>
        <v/>
      </c>
    </row>
    <row r="156" spans="2:10" x14ac:dyDescent="0.2">
      <c r="B156" s="236"/>
      <c r="C156" s="566"/>
      <c r="D156" s="599" t="s">
        <v>2673</v>
      </c>
      <c r="E156" s="834" t="s">
        <v>2674</v>
      </c>
      <c r="F156" s="830">
        <v>2008</v>
      </c>
      <c r="G156" s="10" t="s">
        <v>178</v>
      </c>
      <c r="H156" s="9">
        <v>2014</v>
      </c>
      <c r="I156" s="835">
        <v>199</v>
      </c>
      <c r="J156" s="497" t="str">
        <f t="shared" si="2"/>
        <v/>
      </c>
    </row>
    <row r="157" spans="2:10" x14ac:dyDescent="0.2">
      <c r="B157" s="236"/>
      <c r="C157" s="566"/>
      <c r="D157" s="599" t="s">
        <v>2675</v>
      </c>
      <c r="E157" s="39" t="s">
        <v>2676</v>
      </c>
      <c r="F157" s="830">
        <v>2008</v>
      </c>
      <c r="G157" s="10" t="s">
        <v>178</v>
      </c>
      <c r="H157" s="9">
        <v>2014</v>
      </c>
      <c r="I157" s="836">
        <v>64.989999999999995</v>
      </c>
      <c r="J157" s="497" t="str">
        <f t="shared" si="2"/>
        <v/>
      </c>
    </row>
    <row r="158" spans="2:10" x14ac:dyDescent="0.2">
      <c r="B158" s="236"/>
      <c r="C158" s="566" t="s">
        <v>2677</v>
      </c>
      <c r="D158" s="599" t="s">
        <v>2678</v>
      </c>
      <c r="E158" s="232" t="s">
        <v>2679</v>
      </c>
      <c r="F158" s="830">
        <v>2008</v>
      </c>
      <c r="G158" s="10" t="s">
        <v>178</v>
      </c>
      <c r="H158" s="9">
        <v>2014</v>
      </c>
      <c r="I158" s="836">
        <v>24.99</v>
      </c>
      <c r="J158" s="497" t="str">
        <f t="shared" si="2"/>
        <v/>
      </c>
    </row>
    <row r="159" spans="2:10" x14ac:dyDescent="0.2">
      <c r="B159" s="236"/>
      <c r="C159" s="566"/>
      <c r="D159" s="599" t="s">
        <v>2680</v>
      </c>
      <c r="E159" s="232" t="s">
        <v>2679</v>
      </c>
      <c r="F159" s="830">
        <v>2008</v>
      </c>
      <c r="G159" s="10" t="s">
        <v>178</v>
      </c>
      <c r="H159" s="9">
        <v>2014</v>
      </c>
      <c r="I159" s="836">
        <v>19.989999999999998</v>
      </c>
      <c r="J159" s="497" t="str">
        <f t="shared" si="2"/>
        <v/>
      </c>
    </row>
    <row r="160" spans="2:10" x14ac:dyDescent="0.2">
      <c r="B160" s="236"/>
      <c r="C160" s="566"/>
      <c r="D160" s="599" t="s">
        <v>2681</v>
      </c>
      <c r="E160" s="232" t="s">
        <v>2682</v>
      </c>
      <c r="F160" s="830">
        <v>2008</v>
      </c>
      <c r="G160" s="10" t="s">
        <v>178</v>
      </c>
      <c r="H160" s="9">
        <v>2014</v>
      </c>
      <c r="I160" s="836">
        <v>449.99</v>
      </c>
      <c r="J160" s="497" t="str">
        <f t="shared" si="2"/>
        <v/>
      </c>
    </row>
    <row r="161" spans="2:10" ht="11.25" customHeight="1" x14ac:dyDescent="0.2">
      <c r="B161" s="554" t="s">
        <v>2683</v>
      </c>
      <c r="C161" s="601"/>
      <c r="D161" s="555"/>
      <c r="E161" s="23"/>
      <c r="F161" s="24"/>
      <c r="G161" s="23"/>
      <c r="H161" s="24"/>
      <c r="I161" s="86"/>
      <c r="J161" s="500"/>
    </row>
    <row r="162" spans="2:10" s="47" customFormat="1" x14ac:dyDescent="0.2">
      <c r="B162" s="22"/>
      <c r="C162" s="541"/>
      <c r="D162" s="595" t="s">
        <v>2684</v>
      </c>
      <c r="E162" s="23"/>
      <c r="F162" s="24"/>
      <c r="G162" s="23"/>
      <c r="H162" s="24"/>
      <c r="I162" s="86"/>
      <c r="J162" s="480"/>
    </row>
    <row r="163" spans="2:10" x14ac:dyDescent="0.2">
      <c r="B163" s="474"/>
      <c r="C163" s="553" t="s">
        <v>2685</v>
      </c>
      <c r="D163" s="596" t="s">
        <v>2686</v>
      </c>
      <c r="E163" s="10" t="s">
        <v>2687</v>
      </c>
      <c r="F163" s="9">
        <v>2004</v>
      </c>
      <c r="G163" s="10" t="s">
        <v>178</v>
      </c>
      <c r="H163" s="9">
        <v>2011</v>
      </c>
      <c r="I163" s="82">
        <v>50</v>
      </c>
      <c r="J163" s="497" t="str">
        <f>IF(B163&gt;=1,SUM(B163*I163),"")</f>
        <v/>
      </c>
    </row>
    <row r="164" spans="2:10" x14ac:dyDescent="0.2">
      <c r="B164" s="217"/>
      <c r="C164" s="217"/>
      <c r="E164" s="429"/>
      <c r="G164" s="290"/>
      <c r="J164" s="301"/>
    </row>
    <row r="165" spans="2:10" s="47" customFormat="1" ht="18" customHeight="1" x14ac:dyDescent="0.2">
      <c r="B165" s="595" t="s">
        <v>2573</v>
      </c>
      <c r="C165" s="593"/>
      <c r="D165" s="846" t="s">
        <v>2756</v>
      </c>
      <c r="E165" s="847"/>
      <c r="F165" s="848"/>
      <c r="G165" s="847"/>
      <c r="H165" s="848"/>
      <c r="I165" s="849"/>
      <c r="J165" s="479"/>
    </row>
    <row r="166" spans="2:10" s="47" customFormat="1" x14ac:dyDescent="0.2">
      <c r="B166" s="13"/>
      <c r="C166" s="541"/>
      <c r="D166" s="850" t="s">
        <v>2688</v>
      </c>
      <c r="E166" s="813"/>
      <c r="F166" s="851"/>
      <c r="G166" s="813"/>
      <c r="H166" s="814"/>
      <c r="I166" s="815"/>
      <c r="J166" s="480"/>
    </row>
    <row r="167" spans="2:10" x14ac:dyDescent="0.2">
      <c r="B167" s="474"/>
      <c r="C167" s="553"/>
      <c r="D167" s="845" t="s">
        <v>1036</v>
      </c>
      <c r="E167" s="852" t="s">
        <v>2689</v>
      </c>
      <c r="F167" s="853">
        <v>2016</v>
      </c>
      <c r="G167" s="854" t="s">
        <v>178</v>
      </c>
      <c r="H167" s="788">
        <v>2022</v>
      </c>
      <c r="I167" s="855">
        <v>96.89</v>
      </c>
      <c r="J167" s="497" t="str">
        <f>IF(B167&gt;=1,SUM(B167*I167),"")</f>
        <v/>
      </c>
    </row>
    <row r="168" spans="2:10" x14ac:dyDescent="0.2">
      <c r="B168" s="236"/>
      <c r="C168" s="517"/>
      <c r="D168" s="805" t="s">
        <v>2690</v>
      </c>
      <c r="E168" s="856" t="s">
        <v>2691</v>
      </c>
      <c r="F168" s="853">
        <v>2016</v>
      </c>
      <c r="G168" s="791" t="s">
        <v>178</v>
      </c>
      <c r="H168" s="788">
        <v>2022</v>
      </c>
      <c r="I168" s="857">
        <v>69.989999999999995</v>
      </c>
      <c r="J168" s="497" t="str">
        <f>IF(B168&gt;=1,SUM(B168*I168),"")</f>
        <v/>
      </c>
    </row>
    <row r="169" spans="2:10" x14ac:dyDescent="0.2">
      <c r="B169" s="217"/>
      <c r="C169" s="217"/>
      <c r="E169" s="429"/>
      <c r="G169" s="290"/>
      <c r="J169" s="301"/>
    </row>
    <row r="170" spans="2:10" x14ac:dyDescent="0.2">
      <c r="B170" s="217"/>
      <c r="C170" s="217"/>
      <c r="E170" s="429"/>
      <c r="G170" s="290"/>
      <c r="J170" s="301"/>
    </row>
    <row r="171" spans="2:10" ht="17.25" customHeight="1" x14ac:dyDescent="0.2">
      <c r="B171" s="40"/>
      <c r="C171" s="40"/>
      <c r="E171" s="42"/>
      <c r="F171" s="108"/>
      <c r="G171" s="164"/>
      <c r="H171" s="976" t="s">
        <v>2158</v>
      </c>
      <c r="I171" s="976"/>
      <c r="J171" s="234">
        <f>SUM(J152:J159)</f>
        <v>0</v>
      </c>
    </row>
    <row r="172" spans="2:10" ht="17.25" customHeight="1" x14ac:dyDescent="0.2">
      <c r="B172" s="40"/>
      <c r="C172" s="40"/>
      <c r="E172" s="42"/>
      <c r="F172" s="7"/>
      <c r="G172" s="978" t="s">
        <v>2438</v>
      </c>
      <c r="H172" s="978"/>
      <c r="I172" s="978"/>
      <c r="J172" s="478">
        <f>SUM(J171*0.1975)</f>
        <v>0</v>
      </c>
    </row>
    <row r="173" spans="2:10" ht="18" customHeight="1" x14ac:dyDescent="0.2">
      <c r="B173" s="40"/>
      <c r="C173" s="40"/>
      <c r="E173" s="42"/>
      <c r="F173" s="7"/>
      <c r="G173" s="42"/>
      <c r="H173" s="979" t="s">
        <v>2320</v>
      </c>
      <c r="I173" s="979"/>
      <c r="J173" s="235">
        <f>SUM(J171+J172)</f>
        <v>0</v>
      </c>
    </row>
    <row r="174" spans="2:10" x14ac:dyDescent="0.2">
      <c r="B174" s="217"/>
      <c r="C174" s="217"/>
      <c r="E174" s="429"/>
      <c r="G174" s="290"/>
      <c r="J174" s="301"/>
    </row>
  </sheetData>
  <mergeCells count="10">
    <mergeCell ref="H171:I171"/>
    <mergeCell ref="G172:I172"/>
    <mergeCell ref="H173:I173"/>
    <mergeCell ref="B110:B111"/>
    <mergeCell ref="I8:I9"/>
    <mergeCell ref="B7:B8"/>
    <mergeCell ref="H31:I31"/>
    <mergeCell ref="G32:I32"/>
    <mergeCell ref="H33:I33"/>
    <mergeCell ref="H93:I93"/>
  </mergeCells>
  <conditionalFormatting sqref="J31">
    <cfRule type="cellIs" dxfId="2" priority="4" stopIfTrue="1" operator="between">
      <formula>0</formula>
      <formula>1</formula>
    </cfRule>
  </conditionalFormatting>
  <conditionalFormatting sqref="J32:J33 J93">
    <cfRule type="cellIs" dxfId="1" priority="5" stopIfTrue="1" operator="lessThan">
      <formula>1</formula>
    </cfRule>
  </conditionalFormatting>
  <conditionalFormatting sqref="J172:J173">
    <cfRule type="cellIs" dxfId="0" priority="1" stopIfTrue="1" operator="lessThan">
      <formula>1</formula>
    </cfRule>
  </conditionalFormatting>
  <printOptions horizontalCentered="1"/>
  <pageMargins left="0.27" right="0.4" top="1.4" bottom="0.43" header="0.55000000000000004" footer="0.23"/>
  <pageSetup scale="99" firstPageNumber="30" orientation="landscape" useFirstPageNumber="1" horizontalDpi="4294967292" verticalDpi="300" r:id="rId1"/>
  <headerFooter alignWithMargins="0">
    <oddHeader>&amp;LSchool  ____________________________ Site # ______
Charge to Account: ______________________________&amp;RPrincipal's Signature __________________________
Date __________________________
&amp;"Arial,Bold"
2005-2006</oddHeader>
    <oddFooter xml:space="preserve">&amp;C&amp;"Arial,Bold"English Language Development
&amp;P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3" workbookViewId="0">
      <selection activeCell="A20" sqref="A20"/>
    </sheetView>
  </sheetViews>
  <sheetFormatPr defaultRowHeight="12.75" x14ac:dyDescent="0.2"/>
  <cols>
    <col min="2" max="2" width="6.140625" customWidth="1"/>
    <col min="3" max="3" width="8.42578125" customWidth="1"/>
    <col min="8" max="8" width="31.140625" customWidth="1"/>
    <col min="9" max="9" width="4.42578125" customWidth="1"/>
  </cols>
  <sheetData>
    <row r="1" spans="1:9" ht="18" x14ac:dyDescent="0.25">
      <c r="A1" s="975" t="s">
        <v>1491</v>
      </c>
      <c r="B1" s="975"/>
      <c r="C1" s="975"/>
      <c r="D1" s="975"/>
      <c r="E1" s="975"/>
      <c r="F1" s="975"/>
      <c r="G1" s="975"/>
      <c r="H1" s="975"/>
      <c r="I1" s="975"/>
    </row>
    <row r="2" spans="1:9" ht="31.5" customHeight="1" x14ac:dyDescent="0.2">
      <c r="A2" s="384" t="s">
        <v>1492</v>
      </c>
    </row>
    <row r="3" spans="1:9" x14ac:dyDescent="0.2">
      <c r="A3" s="383" t="s">
        <v>1495</v>
      </c>
      <c r="I3">
        <v>1</v>
      </c>
    </row>
    <row r="4" spans="1:9" x14ac:dyDescent="0.2">
      <c r="A4" s="383" t="s">
        <v>1496</v>
      </c>
      <c r="I4">
        <v>5</v>
      </c>
    </row>
    <row r="5" spans="1:9" x14ac:dyDescent="0.2">
      <c r="A5" s="383" t="s">
        <v>1497</v>
      </c>
      <c r="I5">
        <v>9</v>
      </c>
    </row>
    <row r="6" spans="1:9" x14ac:dyDescent="0.2">
      <c r="A6" s="383" t="s">
        <v>1498</v>
      </c>
      <c r="I6">
        <v>13</v>
      </c>
    </row>
    <row r="7" spans="1:9" x14ac:dyDescent="0.2">
      <c r="A7" s="383" t="s">
        <v>1499</v>
      </c>
      <c r="I7">
        <v>14</v>
      </c>
    </row>
    <row r="8" spans="1:9" x14ac:dyDescent="0.2">
      <c r="A8" s="383" t="s">
        <v>1500</v>
      </c>
      <c r="I8">
        <v>14</v>
      </c>
    </row>
    <row r="9" spans="1:9" x14ac:dyDescent="0.2">
      <c r="A9" s="383" t="s">
        <v>1501</v>
      </c>
      <c r="I9">
        <v>15</v>
      </c>
    </row>
    <row r="10" spans="1:9" x14ac:dyDescent="0.2">
      <c r="A10" s="383" t="s">
        <v>1502</v>
      </c>
      <c r="I10">
        <v>15</v>
      </c>
    </row>
    <row r="11" spans="1:9" x14ac:dyDescent="0.2">
      <c r="A11" s="383" t="s">
        <v>1503</v>
      </c>
      <c r="I11">
        <v>16</v>
      </c>
    </row>
    <row r="12" spans="1:9" x14ac:dyDescent="0.2">
      <c r="A12" s="383" t="s">
        <v>1504</v>
      </c>
      <c r="I12">
        <v>17</v>
      </c>
    </row>
    <row r="13" spans="1:9" x14ac:dyDescent="0.2">
      <c r="A13" s="383" t="s">
        <v>1505</v>
      </c>
      <c r="I13">
        <v>18</v>
      </c>
    </row>
    <row r="14" spans="1:9" x14ac:dyDescent="0.2">
      <c r="A14" s="383" t="s">
        <v>1506</v>
      </c>
      <c r="I14">
        <v>19</v>
      </c>
    </row>
    <row r="15" spans="1:9" x14ac:dyDescent="0.2">
      <c r="A15" s="383" t="s">
        <v>1507</v>
      </c>
      <c r="I15">
        <v>19</v>
      </c>
    </row>
    <row r="16" spans="1:9" x14ac:dyDescent="0.2">
      <c r="A16" s="383" t="s">
        <v>1508</v>
      </c>
      <c r="I16">
        <v>20</v>
      </c>
    </row>
    <row r="17" spans="1:9" x14ac:dyDescent="0.2">
      <c r="A17" s="383" t="s">
        <v>1333</v>
      </c>
      <c r="I17">
        <v>20</v>
      </c>
    </row>
    <row r="18" spans="1:9" x14ac:dyDescent="0.2">
      <c r="A18" s="383" t="s">
        <v>1334</v>
      </c>
      <c r="I18">
        <v>20</v>
      </c>
    </row>
    <row r="19" spans="1:9" x14ac:dyDescent="0.2">
      <c r="A19" s="383" t="s">
        <v>1335</v>
      </c>
      <c r="I19">
        <v>20</v>
      </c>
    </row>
    <row r="20" spans="1:9" x14ac:dyDescent="0.2">
      <c r="A20" s="383" t="s">
        <v>1336</v>
      </c>
      <c r="I20">
        <v>20</v>
      </c>
    </row>
    <row r="21" spans="1:9" x14ac:dyDescent="0.2">
      <c r="A21" s="383" t="s">
        <v>1337</v>
      </c>
      <c r="I21">
        <v>21</v>
      </c>
    </row>
    <row r="22" spans="1:9" x14ac:dyDescent="0.2">
      <c r="A22" s="383" t="s">
        <v>1338</v>
      </c>
      <c r="I22">
        <v>21</v>
      </c>
    </row>
    <row r="23" spans="1:9" x14ac:dyDescent="0.2">
      <c r="A23" s="383" t="s">
        <v>449</v>
      </c>
      <c r="I23">
        <v>21</v>
      </c>
    </row>
    <row r="24" spans="1:9" x14ac:dyDescent="0.2">
      <c r="A24" s="383"/>
    </row>
    <row r="25" spans="1:9" ht="15" x14ac:dyDescent="0.2">
      <c r="A25" s="384" t="s">
        <v>1493</v>
      </c>
      <c r="I25">
        <v>22</v>
      </c>
    </row>
    <row r="26" spans="1:9" x14ac:dyDescent="0.2">
      <c r="A26" s="383" t="s">
        <v>450</v>
      </c>
      <c r="I26">
        <v>22</v>
      </c>
    </row>
    <row r="27" spans="1:9" x14ac:dyDescent="0.2">
      <c r="A27" s="383" t="s">
        <v>451</v>
      </c>
      <c r="I27">
        <v>24</v>
      </c>
    </row>
    <row r="28" spans="1:9" x14ac:dyDescent="0.2">
      <c r="A28" s="383" t="s">
        <v>452</v>
      </c>
      <c r="I28">
        <v>25</v>
      </c>
    </row>
    <row r="30" spans="1:9" ht="15" x14ac:dyDescent="0.2">
      <c r="A30" s="384" t="s">
        <v>1494</v>
      </c>
      <c r="I30">
        <v>29</v>
      </c>
    </row>
    <row r="31" spans="1:9" x14ac:dyDescent="0.2">
      <c r="A31" s="383" t="s">
        <v>454</v>
      </c>
      <c r="I31">
        <v>29</v>
      </c>
    </row>
    <row r="32" spans="1:9" x14ac:dyDescent="0.2">
      <c r="A32" s="383" t="s">
        <v>453</v>
      </c>
      <c r="I32">
        <v>30</v>
      </c>
    </row>
    <row r="33" spans="1:9" x14ac:dyDescent="0.2">
      <c r="A33" s="383" t="s">
        <v>585</v>
      </c>
      <c r="I33">
        <v>31</v>
      </c>
    </row>
    <row r="34" spans="1:9" x14ac:dyDescent="0.2">
      <c r="A34" s="383" t="s">
        <v>586</v>
      </c>
      <c r="I34">
        <v>32</v>
      </c>
    </row>
    <row r="35" spans="1:9" x14ac:dyDescent="0.2">
      <c r="A35" s="383"/>
    </row>
    <row r="36" spans="1:9" ht="15" x14ac:dyDescent="0.2">
      <c r="A36" s="384" t="s">
        <v>1609</v>
      </c>
    </row>
    <row r="37" spans="1:9" x14ac:dyDescent="0.2">
      <c r="A37" s="383" t="s">
        <v>587</v>
      </c>
      <c r="I37">
        <v>34</v>
      </c>
    </row>
    <row r="38" spans="1:9" x14ac:dyDescent="0.2">
      <c r="A38" s="383" t="s">
        <v>588</v>
      </c>
      <c r="I38">
        <v>35</v>
      </c>
    </row>
    <row r="39" spans="1:9" x14ac:dyDescent="0.2">
      <c r="A39" s="383" t="s">
        <v>820</v>
      </c>
      <c r="I39">
        <v>36</v>
      </c>
    </row>
    <row r="40" spans="1:9" x14ac:dyDescent="0.2">
      <c r="A40" s="383" t="s">
        <v>821</v>
      </c>
      <c r="I40">
        <v>36</v>
      </c>
    </row>
    <row r="41" spans="1:9" x14ac:dyDescent="0.2">
      <c r="A41" s="383" t="s">
        <v>822</v>
      </c>
      <c r="I41">
        <v>37</v>
      </c>
    </row>
    <row r="42" spans="1:9" x14ac:dyDescent="0.2">
      <c r="A42" s="383" t="s">
        <v>823</v>
      </c>
      <c r="I42">
        <v>38</v>
      </c>
    </row>
    <row r="43" spans="1:9" x14ac:dyDescent="0.2">
      <c r="A43" s="383" t="s">
        <v>824</v>
      </c>
      <c r="I43">
        <v>39</v>
      </c>
    </row>
    <row r="44" spans="1:9" x14ac:dyDescent="0.2">
      <c r="A44" s="383" t="s">
        <v>825</v>
      </c>
      <c r="I44">
        <v>39</v>
      </c>
    </row>
    <row r="45" spans="1:9" x14ac:dyDescent="0.2">
      <c r="A45" s="383" t="s">
        <v>826</v>
      </c>
      <c r="I45">
        <v>40</v>
      </c>
    </row>
    <row r="46" spans="1:9" x14ac:dyDescent="0.2">
      <c r="A46" s="383" t="s">
        <v>827</v>
      </c>
      <c r="I46">
        <v>41</v>
      </c>
    </row>
    <row r="47" spans="1:9" x14ac:dyDescent="0.2">
      <c r="A47" s="383" t="s">
        <v>828</v>
      </c>
      <c r="I47">
        <v>41</v>
      </c>
    </row>
    <row r="48" spans="1:9" x14ac:dyDescent="0.2">
      <c r="A48" s="383" t="s">
        <v>829</v>
      </c>
      <c r="I48">
        <v>42</v>
      </c>
    </row>
    <row r="49" spans="1:9" ht="15" customHeight="1" x14ac:dyDescent="0.2">
      <c r="A49" s="383" t="s">
        <v>237</v>
      </c>
      <c r="I49">
        <v>42</v>
      </c>
    </row>
    <row r="50" spans="1:9" x14ac:dyDescent="0.2">
      <c r="A50" s="383" t="s">
        <v>238</v>
      </c>
      <c r="I50">
        <v>43</v>
      </c>
    </row>
    <row r="51" spans="1:9" x14ac:dyDescent="0.2">
      <c r="A51" s="383" t="s">
        <v>239</v>
      </c>
      <c r="I51">
        <v>43</v>
      </c>
    </row>
    <row r="52" spans="1:9" x14ac:dyDescent="0.2">
      <c r="A52" s="383" t="s">
        <v>240</v>
      </c>
      <c r="I52">
        <v>44</v>
      </c>
    </row>
    <row r="53" spans="1:9" ht="29.25" customHeight="1" x14ac:dyDescent="0.2">
      <c r="A53" s="384" t="s">
        <v>1610</v>
      </c>
    </row>
    <row r="54" spans="1:9" x14ac:dyDescent="0.2">
      <c r="A54" s="383" t="s">
        <v>241</v>
      </c>
      <c r="I54">
        <v>45</v>
      </c>
    </row>
    <row r="55" spans="1:9" x14ac:dyDescent="0.2">
      <c r="A55" s="383" t="s">
        <v>242</v>
      </c>
      <c r="I55">
        <v>46</v>
      </c>
    </row>
    <row r="56" spans="1:9" x14ac:dyDescent="0.2">
      <c r="A56" s="383" t="s">
        <v>243</v>
      </c>
      <c r="I56">
        <v>47</v>
      </c>
    </row>
    <row r="57" spans="1:9" x14ac:dyDescent="0.2">
      <c r="A57" s="383" t="s">
        <v>244</v>
      </c>
      <c r="I57">
        <v>47</v>
      </c>
    </row>
    <row r="58" spans="1:9" x14ac:dyDescent="0.2">
      <c r="A58" s="383" t="s">
        <v>245</v>
      </c>
      <c r="I58">
        <v>48</v>
      </c>
    </row>
    <row r="59" spans="1:9" x14ac:dyDescent="0.2">
      <c r="A59" s="383" t="s">
        <v>246</v>
      </c>
      <c r="I59">
        <v>49</v>
      </c>
    </row>
    <row r="60" spans="1:9" ht="11.25" customHeight="1" x14ac:dyDescent="0.2"/>
    <row r="61" spans="1:9" ht="15" x14ac:dyDescent="0.2">
      <c r="A61" s="385" t="s">
        <v>247</v>
      </c>
      <c r="I61">
        <v>50</v>
      </c>
    </row>
    <row r="62" spans="1:9" ht="9.75" customHeight="1" x14ac:dyDescent="0.2"/>
    <row r="63" spans="1:9" ht="15" x14ac:dyDescent="0.2">
      <c r="A63" s="384" t="s">
        <v>248</v>
      </c>
    </row>
    <row r="64" spans="1:9" x14ac:dyDescent="0.2">
      <c r="A64" s="383" t="s">
        <v>249</v>
      </c>
      <c r="I64">
        <v>51</v>
      </c>
    </row>
    <row r="65" spans="1:9" x14ac:dyDescent="0.2">
      <c r="A65" s="383" t="s">
        <v>250</v>
      </c>
      <c r="I65">
        <v>53</v>
      </c>
    </row>
    <row r="66" spans="1:9" x14ac:dyDescent="0.2">
      <c r="A66" s="383" t="s">
        <v>251</v>
      </c>
      <c r="I66">
        <v>54</v>
      </c>
    </row>
    <row r="67" spans="1:9" x14ac:dyDescent="0.2">
      <c r="A67" s="383" t="s">
        <v>252</v>
      </c>
      <c r="I67">
        <v>55</v>
      </c>
    </row>
    <row r="68" spans="1:9" x14ac:dyDescent="0.2">
      <c r="A68" s="383" t="s">
        <v>253</v>
      </c>
      <c r="I68">
        <v>55</v>
      </c>
    </row>
    <row r="69" spans="1:9" x14ac:dyDescent="0.2">
      <c r="A69" s="383" t="s">
        <v>254</v>
      </c>
      <c r="I69">
        <v>55</v>
      </c>
    </row>
    <row r="70" spans="1:9" x14ac:dyDescent="0.2">
      <c r="A70" s="383" t="s">
        <v>255</v>
      </c>
      <c r="I70">
        <v>56</v>
      </c>
    </row>
    <row r="71" spans="1:9" x14ac:dyDescent="0.2">
      <c r="A71" s="383" t="s">
        <v>256</v>
      </c>
      <c r="I71">
        <v>57</v>
      </c>
    </row>
    <row r="72" spans="1:9" x14ac:dyDescent="0.2">
      <c r="A72" s="383" t="s">
        <v>257</v>
      </c>
      <c r="I72">
        <v>57</v>
      </c>
    </row>
    <row r="73" spans="1:9" x14ac:dyDescent="0.2">
      <c r="A73" s="383" t="s">
        <v>258</v>
      </c>
      <c r="I73">
        <v>57</v>
      </c>
    </row>
    <row r="74" spans="1:9" x14ac:dyDescent="0.2">
      <c r="A74" s="383" t="s">
        <v>259</v>
      </c>
      <c r="I74">
        <v>58</v>
      </c>
    </row>
    <row r="75" spans="1:9" x14ac:dyDescent="0.2">
      <c r="A75" s="383" t="s">
        <v>260</v>
      </c>
      <c r="I75">
        <v>59</v>
      </c>
    </row>
    <row r="76" spans="1:9" x14ac:dyDescent="0.2">
      <c r="A76" s="383" t="s">
        <v>261</v>
      </c>
      <c r="I76">
        <v>59</v>
      </c>
    </row>
    <row r="77" spans="1:9" x14ac:dyDescent="0.2">
      <c r="A77" s="383" t="s">
        <v>262</v>
      </c>
      <c r="I77">
        <v>60</v>
      </c>
    </row>
    <row r="78" spans="1:9" ht="11.25" customHeight="1" x14ac:dyDescent="0.2"/>
    <row r="79" spans="1:9" ht="15" x14ac:dyDescent="0.2">
      <c r="A79" s="384" t="s">
        <v>2272</v>
      </c>
    </row>
    <row r="80" spans="1:9" x14ac:dyDescent="0.2">
      <c r="A80" s="387" t="s">
        <v>263</v>
      </c>
      <c r="I80">
        <v>61</v>
      </c>
    </row>
    <row r="81" spans="1:9" x14ac:dyDescent="0.2">
      <c r="A81" s="386" t="s">
        <v>264</v>
      </c>
      <c r="I81">
        <v>61</v>
      </c>
    </row>
    <row r="82" spans="1:9" x14ac:dyDescent="0.2">
      <c r="A82" s="386" t="s">
        <v>1317</v>
      </c>
      <c r="I82">
        <v>61</v>
      </c>
    </row>
    <row r="83" spans="1:9" x14ac:dyDescent="0.2">
      <c r="A83" s="386" t="s">
        <v>2273</v>
      </c>
      <c r="I83">
        <v>65</v>
      </c>
    </row>
    <row r="84" spans="1:9" ht="11.25" customHeight="1" x14ac:dyDescent="0.2"/>
    <row r="85" spans="1:9" ht="15" x14ac:dyDescent="0.2">
      <c r="A85" s="384" t="s">
        <v>283</v>
      </c>
    </row>
    <row r="86" spans="1:9" x14ac:dyDescent="0.2">
      <c r="A86" s="383" t="s">
        <v>265</v>
      </c>
      <c r="I86">
        <v>63</v>
      </c>
    </row>
    <row r="87" spans="1:9" x14ac:dyDescent="0.2">
      <c r="A87" s="383" t="s">
        <v>266</v>
      </c>
      <c r="I87">
        <v>63</v>
      </c>
    </row>
    <row r="88" spans="1:9" x14ac:dyDescent="0.2">
      <c r="A88" s="383" t="s">
        <v>267</v>
      </c>
      <c r="I88">
        <v>65</v>
      </c>
    </row>
    <row r="89" spans="1:9" x14ac:dyDescent="0.2">
      <c r="A89" s="383" t="s">
        <v>268</v>
      </c>
      <c r="I89">
        <v>67</v>
      </c>
    </row>
    <row r="90" spans="1:9" x14ac:dyDescent="0.2">
      <c r="A90" s="383" t="s">
        <v>269</v>
      </c>
      <c r="I90">
        <v>68</v>
      </c>
    </row>
    <row r="91" spans="1:9" x14ac:dyDescent="0.2">
      <c r="A91" s="383" t="s">
        <v>270</v>
      </c>
      <c r="I91">
        <v>68</v>
      </c>
    </row>
    <row r="92" spans="1:9" x14ac:dyDescent="0.2">
      <c r="A92" s="383" t="s">
        <v>271</v>
      </c>
      <c r="I92">
        <v>68</v>
      </c>
    </row>
    <row r="93" spans="1:9" x14ac:dyDescent="0.2">
      <c r="A93" s="383" t="s">
        <v>272</v>
      </c>
      <c r="I93">
        <v>70</v>
      </c>
    </row>
    <row r="94" spans="1:9" x14ac:dyDescent="0.2">
      <c r="A94" s="383" t="s">
        <v>273</v>
      </c>
      <c r="I94">
        <v>70</v>
      </c>
    </row>
    <row r="95" spans="1:9" ht="9.75" customHeight="1" x14ac:dyDescent="0.2">
      <c r="A95" s="383"/>
    </row>
    <row r="96" spans="1:9" ht="15" x14ac:dyDescent="0.2">
      <c r="A96" s="384" t="s">
        <v>282</v>
      </c>
    </row>
    <row r="97" spans="1:9" x14ac:dyDescent="0.2">
      <c r="A97" s="383" t="s">
        <v>281</v>
      </c>
      <c r="I97">
        <v>71</v>
      </c>
    </row>
    <row r="98" spans="1:9" x14ac:dyDescent="0.2">
      <c r="A98" s="383" t="s">
        <v>274</v>
      </c>
      <c r="I98">
        <v>72</v>
      </c>
    </row>
    <row r="99" spans="1:9" x14ac:dyDescent="0.2">
      <c r="A99" s="383" t="s">
        <v>275</v>
      </c>
      <c r="I99">
        <v>73</v>
      </c>
    </row>
    <row r="100" spans="1:9" x14ac:dyDescent="0.2">
      <c r="A100" s="383" t="s">
        <v>276</v>
      </c>
      <c r="I100">
        <v>74</v>
      </c>
    </row>
    <row r="101" spans="1:9" ht="14.25" customHeight="1" x14ac:dyDescent="0.2">
      <c r="A101" s="383" t="s">
        <v>277</v>
      </c>
      <c r="I101">
        <v>74</v>
      </c>
    </row>
    <row r="102" spans="1:9" x14ac:dyDescent="0.2">
      <c r="A102" s="383" t="s">
        <v>278</v>
      </c>
      <c r="I102">
        <v>76</v>
      </c>
    </row>
    <row r="103" spans="1:9" x14ac:dyDescent="0.2">
      <c r="A103" s="383" t="s">
        <v>279</v>
      </c>
      <c r="I103">
        <v>76</v>
      </c>
    </row>
    <row r="104" spans="1:9" x14ac:dyDescent="0.2">
      <c r="A104" s="383" t="s">
        <v>280</v>
      </c>
      <c r="I104">
        <v>77</v>
      </c>
    </row>
    <row r="105" spans="1:9" x14ac:dyDescent="0.2">
      <c r="A105" s="383" t="s">
        <v>284</v>
      </c>
      <c r="I105">
        <v>78</v>
      </c>
    </row>
    <row r="106" spans="1:9" ht="31.5" customHeight="1" x14ac:dyDescent="0.2">
      <c r="A106" s="384" t="s">
        <v>1319</v>
      </c>
    </row>
    <row r="107" spans="1:9" x14ac:dyDescent="0.2">
      <c r="A107" s="383" t="s">
        <v>1192</v>
      </c>
      <c r="I107">
        <v>80</v>
      </c>
    </row>
    <row r="108" spans="1:9" x14ac:dyDescent="0.2">
      <c r="A108" s="383" t="s">
        <v>1193</v>
      </c>
      <c r="I108">
        <v>81</v>
      </c>
    </row>
    <row r="109" spans="1:9" x14ac:dyDescent="0.2">
      <c r="A109" s="383" t="s">
        <v>1194</v>
      </c>
      <c r="I109">
        <v>82</v>
      </c>
    </row>
    <row r="110" spans="1:9" x14ac:dyDescent="0.2">
      <c r="A110" s="383" t="s">
        <v>1195</v>
      </c>
      <c r="I110">
        <v>82</v>
      </c>
    </row>
    <row r="111" spans="1:9" x14ac:dyDescent="0.2">
      <c r="A111" s="383" t="s">
        <v>1196</v>
      </c>
      <c r="I111">
        <v>82</v>
      </c>
    </row>
    <row r="112" spans="1:9" x14ac:dyDescent="0.2">
      <c r="A112" s="383" t="s">
        <v>2287</v>
      </c>
      <c r="I112">
        <v>82</v>
      </c>
    </row>
    <row r="113" spans="1:9" x14ac:dyDescent="0.2">
      <c r="A113" s="383" t="s">
        <v>2288</v>
      </c>
      <c r="I113">
        <v>83</v>
      </c>
    </row>
    <row r="114" spans="1:9" x14ac:dyDescent="0.2">
      <c r="A114" s="383" t="s">
        <v>2289</v>
      </c>
      <c r="I114">
        <v>84</v>
      </c>
    </row>
    <row r="116" spans="1:9" ht="15" x14ac:dyDescent="0.2">
      <c r="A116" s="384" t="s">
        <v>2290</v>
      </c>
    </row>
    <row r="117" spans="1:9" x14ac:dyDescent="0.2">
      <c r="A117" s="383" t="s">
        <v>2291</v>
      </c>
      <c r="B117" s="383"/>
      <c r="I117">
        <v>88</v>
      </c>
    </row>
    <row r="118" spans="1:9" x14ac:dyDescent="0.2">
      <c r="A118" s="383" t="s">
        <v>2292</v>
      </c>
      <c r="B118" s="383"/>
      <c r="I118">
        <v>88</v>
      </c>
    </row>
    <row r="119" spans="1:9" x14ac:dyDescent="0.2">
      <c r="A119" s="383" t="s">
        <v>2293</v>
      </c>
      <c r="B119" s="383"/>
      <c r="I119">
        <v>88</v>
      </c>
    </row>
    <row r="120" spans="1:9" x14ac:dyDescent="0.2">
      <c r="A120" s="383" t="s">
        <v>2294</v>
      </c>
      <c r="B120" s="383"/>
      <c r="I120">
        <v>88</v>
      </c>
    </row>
    <row r="121" spans="1:9" x14ac:dyDescent="0.2">
      <c r="A121" s="383" t="s">
        <v>2295</v>
      </c>
      <c r="B121" s="383"/>
      <c r="I121">
        <v>89</v>
      </c>
    </row>
    <row r="122" spans="1:9" x14ac:dyDescent="0.2">
      <c r="A122" s="383" t="s">
        <v>2296</v>
      </c>
      <c r="B122" s="383"/>
      <c r="I122">
        <v>90</v>
      </c>
    </row>
    <row r="123" spans="1:9" x14ac:dyDescent="0.2">
      <c r="A123" s="383" t="s">
        <v>2297</v>
      </c>
      <c r="B123" s="383"/>
      <c r="I123">
        <v>91</v>
      </c>
    </row>
    <row r="124" spans="1:9" x14ac:dyDescent="0.2">
      <c r="A124" s="383" t="s">
        <v>2298</v>
      </c>
      <c r="B124" s="383"/>
      <c r="I124">
        <v>92</v>
      </c>
    </row>
    <row r="125" spans="1:9" x14ac:dyDescent="0.2">
      <c r="A125" s="383" t="s">
        <v>2299</v>
      </c>
      <c r="B125" s="383"/>
      <c r="I125">
        <v>92</v>
      </c>
    </row>
    <row r="126" spans="1:9" x14ac:dyDescent="0.2">
      <c r="A126" s="383" t="s">
        <v>2321</v>
      </c>
      <c r="B126" s="383"/>
      <c r="I126">
        <v>96</v>
      </c>
    </row>
    <row r="127" spans="1:9" x14ac:dyDescent="0.2">
      <c r="A127" s="383" t="s">
        <v>2322</v>
      </c>
      <c r="B127" s="383"/>
      <c r="I127">
        <v>96</v>
      </c>
    </row>
    <row r="128" spans="1:9" x14ac:dyDescent="0.2">
      <c r="A128" s="383" t="s">
        <v>2323</v>
      </c>
      <c r="B128" s="383"/>
      <c r="I128">
        <v>96</v>
      </c>
    </row>
    <row r="129" spans="1:9" x14ac:dyDescent="0.2">
      <c r="A129" s="383" t="s">
        <v>2324</v>
      </c>
      <c r="B129" s="383"/>
      <c r="I129">
        <v>97</v>
      </c>
    </row>
    <row r="130" spans="1:9" x14ac:dyDescent="0.2">
      <c r="A130" s="383" t="s">
        <v>2325</v>
      </c>
      <c r="B130" s="383"/>
      <c r="I130">
        <v>98</v>
      </c>
    </row>
    <row r="131" spans="1:9" x14ac:dyDescent="0.2">
      <c r="A131" s="383" t="s">
        <v>2326</v>
      </c>
      <c r="B131" s="383"/>
      <c r="I131">
        <v>99</v>
      </c>
    </row>
    <row r="132" spans="1:9" x14ac:dyDescent="0.2">
      <c r="A132" s="383" t="s">
        <v>2327</v>
      </c>
      <c r="B132" s="383"/>
      <c r="I132">
        <v>100</v>
      </c>
    </row>
    <row r="133" spans="1:9" x14ac:dyDescent="0.2">
      <c r="A133" s="383" t="s">
        <v>2328</v>
      </c>
      <c r="B133" s="383"/>
      <c r="I133">
        <v>102</v>
      </c>
    </row>
    <row r="134" spans="1:9" x14ac:dyDescent="0.2">
      <c r="A134" s="383" t="s">
        <v>2329</v>
      </c>
      <c r="B134" s="383"/>
      <c r="I134">
        <v>103</v>
      </c>
    </row>
    <row r="135" spans="1:9" x14ac:dyDescent="0.2">
      <c r="A135" s="383" t="s">
        <v>849</v>
      </c>
      <c r="B135" s="383"/>
      <c r="I135">
        <v>104</v>
      </c>
    </row>
    <row r="136" spans="1:9" x14ac:dyDescent="0.2">
      <c r="A136" s="383"/>
      <c r="B136" s="383"/>
    </row>
    <row r="137" spans="1:9" ht="15" x14ac:dyDescent="0.2">
      <c r="A137" s="384" t="s">
        <v>2331</v>
      </c>
      <c r="B137" s="383"/>
    </row>
    <row r="138" spans="1:9" x14ac:dyDescent="0.2">
      <c r="A138" s="386" t="s">
        <v>2330</v>
      </c>
      <c r="B138" s="383"/>
      <c r="I138">
        <v>106</v>
      </c>
    </row>
    <row r="139" spans="1:9" x14ac:dyDescent="0.2">
      <c r="A139" s="383" t="s">
        <v>2332</v>
      </c>
      <c r="B139" s="383"/>
      <c r="I139">
        <v>107</v>
      </c>
    </row>
    <row r="140" spans="1:9" x14ac:dyDescent="0.2">
      <c r="A140" s="383" t="s">
        <v>2333</v>
      </c>
      <c r="B140" s="383"/>
      <c r="I140">
        <v>108</v>
      </c>
    </row>
    <row r="141" spans="1:9" x14ac:dyDescent="0.2">
      <c r="A141" s="383" t="s">
        <v>2334</v>
      </c>
      <c r="B141" s="383"/>
      <c r="I141">
        <v>108</v>
      </c>
    </row>
    <row r="142" spans="1:9" x14ac:dyDescent="0.2">
      <c r="A142" s="383" t="s">
        <v>2335</v>
      </c>
      <c r="B142" s="383"/>
      <c r="I142">
        <v>109</v>
      </c>
    </row>
    <row r="143" spans="1:9" x14ac:dyDescent="0.2">
      <c r="A143" s="383" t="s">
        <v>1313</v>
      </c>
      <c r="B143" s="383"/>
      <c r="I143">
        <v>110</v>
      </c>
    </row>
    <row r="144" spans="1:9" x14ac:dyDescent="0.2">
      <c r="A144" s="383" t="s">
        <v>1314</v>
      </c>
      <c r="I144">
        <v>111</v>
      </c>
    </row>
    <row r="145" spans="1:9" x14ac:dyDescent="0.2">
      <c r="A145" s="383" t="s">
        <v>1315</v>
      </c>
      <c r="I145">
        <v>112</v>
      </c>
    </row>
    <row r="146" spans="1:9" x14ac:dyDescent="0.2">
      <c r="A146" s="383" t="s">
        <v>1316</v>
      </c>
      <c r="I146">
        <v>112</v>
      </c>
    </row>
    <row r="148" spans="1:9" ht="15" x14ac:dyDescent="0.2">
      <c r="A148" s="384" t="s">
        <v>1318</v>
      </c>
      <c r="I148">
        <v>114</v>
      </c>
    </row>
  </sheetData>
  <mergeCells count="1">
    <mergeCell ref="A1:I1"/>
  </mergeCells>
  <phoneticPr fontId="8" type="noConversion"/>
  <pageMargins left="0.75" right="0.25" top="0.74" bottom="0.79" header="0.5" footer="0.4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4"/>
  <sheetViews>
    <sheetView showGridLines="0" showZeros="0" topLeftCell="A100" zoomScale="83" zoomScaleNormal="83" workbookViewId="0">
      <selection activeCell="H114" sqref="H114"/>
    </sheetView>
  </sheetViews>
  <sheetFormatPr defaultRowHeight="12.75" x14ac:dyDescent="0.2"/>
  <cols>
    <col min="1" max="1" width="8" style="217" customWidth="1"/>
    <col min="2" max="2" width="10.5703125" style="217" customWidth="1"/>
    <col min="3" max="3" width="76.5703125" customWidth="1"/>
    <col min="4" max="4" width="15.85546875" customWidth="1"/>
    <col min="5" max="5" width="10" customWidth="1"/>
    <col min="6" max="6" width="6.28515625" style="290" customWidth="1"/>
    <col min="7" max="7" width="7" customWidth="1"/>
    <col min="8" max="8" width="8.140625" style="132" customWidth="1"/>
    <col min="9" max="9" width="12.28515625" style="47" customWidth="1"/>
  </cols>
  <sheetData>
    <row r="1" spans="1:9" x14ac:dyDescent="0.2">
      <c r="A1" s="1" t="s">
        <v>0</v>
      </c>
      <c r="B1" s="654" t="s">
        <v>722</v>
      </c>
      <c r="C1" s="2"/>
      <c r="D1" s="3"/>
      <c r="E1" s="2" t="s">
        <v>2156</v>
      </c>
      <c r="F1" s="3" t="s">
        <v>1324</v>
      </c>
      <c r="G1" s="2" t="s">
        <v>1325</v>
      </c>
      <c r="H1" s="128" t="s">
        <v>1326</v>
      </c>
      <c r="I1" s="5" t="s">
        <v>1327</v>
      </c>
    </row>
    <row r="2" spans="1:9" x14ac:dyDescent="0.2">
      <c r="A2" s="8" t="s">
        <v>1890</v>
      </c>
      <c r="B2" s="655" t="s">
        <v>723</v>
      </c>
      <c r="C2" s="9" t="s">
        <v>533</v>
      </c>
      <c r="D2" s="10" t="s">
        <v>534</v>
      </c>
      <c r="E2" s="9" t="s">
        <v>2157</v>
      </c>
      <c r="F2" s="10" t="s">
        <v>535</v>
      </c>
      <c r="G2" s="9" t="s">
        <v>536</v>
      </c>
      <c r="H2" s="129" t="s">
        <v>537</v>
      </c>
      <c r="I2" s="12" t="s">
        <v>537</v>
      </c>
    </row>
    <row r="3" spans="1:9" ht="14.25" customHeight="1" x14ac:dyDescent="0.2">
      <c r="A3" s="13"/>
      <c r="B3" s="618" t="s">
        <v>724</v>
      </c>
      <c r="C3" s="14"/>
      <c r="D3" s="15"/>
      <c r="E3" s="16"/>
      <c r="F3" s="15"/>
      <c r="G3" s="16"/>
      <c r="H3" s="130"/>
      <c r="I3" s="18"/>
    </row>
    <row r="4" spans="1:9" s="47" customFormat="1" x14ac:dyDescent="0.2">
      <c r="A4" s="13"/>
      <c r="B4" s="656" t="s">
        <v>725</v>
      </c>
      <c r="C4" s="270"/>
      <c r="D4" s="23"/>
      <c r="E4" s="24"/>
      <c r="F4" s="23"/>
      <c r="G4" s="24"/>
      <c r="H4" s="86"/>
      <c r="I4" s="26"/>
    </row>
    <row r="5" spans="1:9" x14ac:dyDescent="0.2">
      <c r="A5" s="13"/>
      <c r="B5" s="586"/>
      <c r="C5" s="270"/>
      <c r="D5" s="23"/>
      <c r="E5" s="24"/>
      <c r="F5" s="23"/>
      <c r="G5" s="24"/>
      <c r="H5" s="86"/>
      <c r="I5" s="18"/>
    </row>
    <row r="6" spans="1:9" x14ac:dyDescent="0.2">
      <c r="A6" s="13"/>
      <c r="B6" s="586"/>
      <c r="C6" s="270"/>
      <c r="D6" s="23"/>
      <c r="E6" s="24"/>
      <c r="F6" s="23"/>
      <c r="G6" s="24"/>
      <c r="H6" s="86"/>
      <c r="I6" s="18"/>
    </row>
    <row r="7" spans="1:9" ht="12.75" customHeight="1" x14ac:dyDescent="0.2">
      <c r="A7" s="14" t="s">
        <v>1473</v>
      </c>
      <c r="B7" s="604"/>
      <c r="C7" s="538"/>
      <c r="D7" s="23"/>
      <c r="E7" s="24"/>
      <c r="F7" s="23"/>
      <c r="G7" s="24"/>
      <c r="H7" s="86"/>
      <c r="I7" s="18"/>
    </row>
    <row r="8" spans="1:9" x14ac:dyDescent="0.2">
      <c r="A8" s="988"/>
      <c r="B8" s="586"/>
      <c r="C8" s="620" t="s">
        <v>2575</v>
      </c>
      <c r="D8" s="23"/>
      <c r="E8" s="24"/>
      <c r="F8" s="23"/>
      <c r="G8" s="24"/>
      <c r="H8" s="86"/>
      <c r="I8" s="990" t="str">
        <f>IF(A8&gt;=1,SUM(A8*H10),"")</f>
        <v/>
      </c>
    </row>
    <row r="9" spans="1:9" x14ac:dyDescent="0.2">
      <c r="A9" s="988"/>
      <c r="B9" s="586"/>
      <c r="C9" s="620" t="s">
        <v>2576</v>
      </c>
      <c r="D9" s="23"/>
      <c r="E9" s="24"/>
      <c r="F9" s="23"/>
      <c r="G9" s="24"/>
      <c r="H9" s="131"/>
      <c r="I9" s="990"/>
    </row>
    <row r="10" spans="1:9" x14ac:dyDescent="0.2">
      <c r="A10" s="989"/>
      <c r="B10" s="586"/>
      <c r="C10" s="633" t="s">
        <v>2582</v>
      </c>
      <c r="D10" s="23" t="s">
        <v>2577</v>
      </c>
      <c r="E10" s="9">
        <v>2017</v>
      </c>
      <c r="F10" s="23" t="s">
        <v>457</v>
      </c>
      <c r="G10" s="24">
        <v>2016</v>
      </c>
      <c r="H10" s="131">
        <v>149.97</v>
      </c>
      <c r="I10" s="991" t="str">
        <f>IF(A10&gt;=1,SUM(A10*H10),"")</f>
        <v/>
      </c>
    </row>
    <row r="11" spans="1:9" x14ac:dyDescent="0.2">
      <c r="A11" s="624"/>
      <c r="B11" s="584"/>
      <c r="C11" s="630" t="s">
        <v>2578</v>
      </c>
      <c r="D11" s="3" t="s">
        <v>2579</v>
      </c>
      <c r="E11" s="24">
        <v>2017</v>
      </c>
      <c r="F11" s="3" t="s">
        <v>457</v>
      </c>
      <c r="G11" s="2">
        <v>2016</v>
      </c>
      <c r="H11" s="84">
        <v>149.97</v>
      </c>
      <c r="I11" s="45" t="str">
        <f>IF(A11&gt;=1,SUM(A11*H11),"")</f>
        <v/>
      </c>
    </row>
    <row r="12" spans="1:9" x14ac:dyDescent="0.2">
      <c r="A12" s="13"/>
      <c r="B12" s="755"/>
      <c r="C12" s="49"/>
      <c r="D12" s="15"/>
      <c r="E12" s="16"/>
      <c r="F12" s="15"/>
      <c r="G12" s="16"/>
      <c r="H12" s="130"/>
      <c r="I12" s="43"/>
    </row>
    <row r="13" spans="1:9" s="65" customFormat="1" ht="25.5" customHeight="1" x14ac:dyDescent="0.25">
      <c r="A13" s="245"/>
      <c r="B13" s="756"/>
      <c r="C13" s="819" t="s">
        <v>2660</v>
      </c>
      <c r="D13" s="413"/>
      <c r="E13" s="323"/>
      <c r="F13" s="413"/>
      <c r="G13" s="323"/>
      <c r="H13" s="745"/>
      <c r="I13" s="43"/>
    </row>
    <row r="14" spans="1:9" s="68" customFormat="1" x14ac:dyDescent="0.2">
      <c r="A14" s="820"/>
      <c r="B14" s="821"/>
      <c r="C14" s="822" t="s">
        <v>2661</v>
      </c>
      <c r="D14" s="38" t="s">
        <v>2662</v>
      </c>
      <c r="E14" s="39">
        <v>2017</v>
      </c>
      <c r="F14" s="38" t="s">
        <v>457</v>
      </c>
      <c r="G14" s="39">
        <v>2016</v>
      </c>
      <c r="H14" s="83">
        <v>24.47</v>
      </c>
      <c r="I14" s="209"/>
    </row>
    <row r="15" spans="1:9" x14ac:dyDescent="0.2">
      <c r="A15" s="13"/>
      <c r="B15" s="755"/>
      <c r="C15" s="316"/>
      <c r="D15" s="15"/>
      <c r="E15" s="16"/>
      <c r="F15" s="15"/>
      <c r="G15" s="16"/>
      <c r="H15" s="156"/>
      <c r="I15" s="44"/>
    </row>
    <row r="16" spans="1:9" ht="20.25" customHeight="1" x14ac:dyDescent="0.2">
      <c r="A16" s="40"/>
      <c r="B16" s="40"/>
      <c r="C16" s="126"/>
      <c r="D16" s="108"/>
      <c r="E16" s="108"/>
      <c r="F16" s="164"/>
      <c r="G16" s="40" t="s">
        <v>2158</v>
      </c>
      <c r="H16" s="40"/>
      <c r="I16" s="234">
        <f>SUM(I8:I11)</f>
        <v>0</v>
      </c>
    </row>
    <row r="17" spans="1:9" ht="17.25" customHeight="1" x14ac:dyDescent="0.2">
      <c r="A17" s="40"/>
      <c r="B17" s="40"/>
      <c r="C17" s="41"/>
      <c r="D17" s="42"/>
      <c r="E17" s="7"/>
      <c r="F17" s="840" t="s">
        <v>355</v>
      </c>
      <c r="G17" s="840"/>
      <c r="H17" s="840"/>
      <c r="I17" s="478">
        <f>I16*18.75%</f>
        <v>0</v>
      </c>
    </row>
    <row r="18" spans="1:9" ht="20.25" customHeight="1" x14ac:dyDescent="0.2">
      <c r="A18" s="40"/>
      <c r="B18" s="40"/>
      <c r="C18" s="41"/>
      <c r="D18" s="42"/>
      <c r="E18" s="7"/>
      <c r="F18" s="42"/>
      <c r="G18" s="979" t="s">
        <v>2320</v>
      </c>
      <c r="H18" s="979"/>
      <c r="I18" s="500">
        <f>I16+I17</f>
        <v>0</v>
      </c>
    </row>
    <row r="19" spans="1:9" s="47" customFormat="1" x14ac:dyDescent="0.2">
      <c r="A19" s="22"/>
      <c r="B19" s="586"/>
      <c r="C19" s="91"/>
      <c r="D19" s="23"/>
      <c r="E19" s="24"/>
      <c r="F19" s="23"/>
      <c r="G19" s="24"/>
      <c r="H19" s="86"/>
      <c r="I19" s="990" t="str">
        <f>IF(A24&gt;=1,SUM(A24*H24),"")</f>
        <v/>
      </c>
    </row>
    <row r="20" spans="1:9" x14ac:dyDescent="0.2">
      <c r="A20" s="13"/>
      <c r="B20" s="586"/>
      <c r="C20" s="270"/>
      <c r="D20" s="23"/>
      <c r="E20" s="24"/>
      <c r="F20" s="23"/>
      <c r="G20" s="24"/>
      <c r="H20" s="86"/>
      <c r="I20" s="990" t="str">
        <f t="shared" ref="I20:I25" si="0">IF(A20&gt;=1,SUM(A20*H20),"")</f>
        <v/>
      </c>
    </row>
    <row r="21" spans="1:9" ht="18.75" customHeight="1" x14ac:dyDescent="0.2">
      <c r="A21" s="14" t="s">
        <v>1473</v>
      </c>
      <c r="B21" s="604"/>
      <c r="C21" s="538"/>
      <c r="D21" s="23"/>
      <c r="E21" s="24"/>
      <c r="F21" s="23"/>
      <c r="G21" s="24"/>
      <c r="H21" s="86"/>
      <c r="I21" s="990" t="e">
        <f t="shared" si="0"/>
        <v>#VALUE!</v>
      </c>
    </row>
    <row r="22" spans="1:9" s="47" customFormat="1" x14ac:dyDescent="0.2">
      <c r="A22" s="40"/>
      <c r="B22" s="602"/>
      <c r="C22" s="620" t="s">
        <v>2580</v>
      </c>
      <c r="D22" s="23"/>
      <c r="E22" s="24"/>
      <c r="F22" s="23"/>
      <c r="G22" s="24"/>
      <c r="H22" s="86"/>
      <c r="I22" s="990" t="str">
        <f t="shared" si="0"/>
        <v/>
      </c>
    </row>
    <row r="23" spans="1:9" s="47" customFormat="1" x14ac:dyDescent="0.2">
      <c r="A23" s="40"/>
      <c r="B23" s="602"/>
      <c r="C23" s="620" t="s">
        <v>2576</v>
      </c>
      <c r="D23" s="23"/>
      <c r="E23" s="24"/>
      <c r="F23" s="23"/>
      <c r="G23" s="24"/>
      <c r="H23" s="86"/>
      <c r="I23" s="990"/>
    </row>
    <row r="24" spans="1:9" x14ac:dyDescent="0.2">
      <c r="A24" s="40"/>
      <c r="B24" s="602"/>
      <c r="C24" s="616" t="s">
        <v>2581</v>
      </c>
      <c r="D24" s="10" t="s">
        <v>2583</v>
      </c>
      <c r="E24" s="9">
        <v>2017</v>
      </c>
      <c r="F24" s="23" t="s">
        <v>290</v>
      </c>
      <c r="G24" s="24">
        <v>2016</v>
      </c>
      <c r="H24" s="82">
        <v>149.47</v>
      </c>
      <c r="I24" s="991" t="str">
        <f t="shared" si="0"/>
        <v/>
      </c>
    </row>
    <row r="25" spans="1:9" x14ac:dyDescent="0.2">
      <c r="A25" s="407"/>
      <c r="B25" s="594"/>
      <c r="C25" s="617" t="s">
        <v>2584</v>
      </c>
      <c r="D25" s="38" t="s">
        <v>2585</v>
      </c>
      <c r="E25" s="39">
        <v>2017</v>
      </c>
      <c r="F25" s="38" t="s">
        <v>290</v>
      </c>
      <c r="G25" s="39">
        <v>2016</v>
      </c>
      <c r="H25" s="83">
        <v>149.47</v>
      </c>
      <c r="I25" s="45" t="str">
        <f t="shared" si="0"/>
        <v/>
      </c>
    </row>
    <row r="26" spans="1:9" s="65" customFormat="1" ht="25.5" customHeight="1" x14ac:dyDescent="0.25">
      <c r="A26" s="245"/>
      <c r="B26" s="756"/>
      <c r="C26" s="819" t="s">
        <v>2660</v>
      </c>
      <c r="D26" s="413"/>
      <c r="E26" s="323"/>
      <c r="F26" s="413"/>
      <c r="G26" s="323"/>
      <c r="H26" s="745"/>
      <c r="I26" s="43"/>
    </row>
    <row r="27" spans="1:9" s="68" customFormat="1" x14ac:dyDescent="0.2">
      <c r="A27" s="820"/>
      <c r="B27" s="821"/>
      <c r="C27" s="822" t="s">
        <v>2663</v>
      </c>
      <c r="D27" s="38" t="s">
        <v>2664</v>
      </c>
      <c r="E27" s="39">
        <v>2017</v>
      </c>
      <c r="F27" s="38" t="s">
        <v>290</v>
      </c>
      <c r="G27" s="39">
        <v>2016</v>
      </c>
      <c r="H27" s="83">
        <v>24.47</v>
      </c>
      <c r="I27" s="209"/>
    </row>
    <row r="28" spans="1:9" x14ac:dyDescent="0.2">
      <c r="A28" s="40"/>
      <c r="B28" s="547"/>
      <c r="C28" s="316"/>
      <c r="D28" s="15"/>
      <c r="E28" s="16"/>
      <c r="F28" s="15"/>
      <c r="G28" s="16"/>
      <c r="H28" s="156"/>
      <c r="I28" s="44"/>
    </row>
    <row r="29" spans="1:9" x14ac:dyDescent="0.2">
      <c r="A29" s="225"/>
      <c r="B29" s="225"/>
      <c r="F29"/>
      <c r="H29"/>
      <c r="I29"/>
    </row>
    <row r="30" spans="1:9" ht="20.25" customHeight="1" x14ac:dyDescent="0.2">
      <c r="A30" s="40"/>
      <c r="B30" s="40"/>
      <c r="C30" s="126"/>
      <c r="D30" s="108"/>
      <c r="E30" s="108"/>
      <c r="F30" s="164"/>
      <c r="G30" s="976" t="s">
        <v>2158</v>
      </c>
      <c r="H30" s="976"/>
      <c r="I30" s="234">
        <f>SUM(I24:I25)</f>
        <v>0</v>
      </c>
    </row>
    <row r="31" spans="1:9" ht="17.25" customHeight="1" x14ac:dyDescent="0.2">
      <c r="A31" s="40"/>
      <c r="B31" s="40"/>
      <c r="C31" s="41"/>
      <c r="D31" s="42"/>
      <c r="E31" s="7"/>
      <c r="F31" s="840" t="s">
        <v>355</v>
      </c>
      <c r="G31" s="840"/>
      <c r="H31" s="840"/>
      <c r="I31" s="478">
        <f>I30*18.75</f>
        <v>0</v>
      </c>
    </row>
    <row r="32" spans="1:9" ht="20.25" customHeight="1" x14ac:dyDescent="0.2">
      <c r="A32" s="40"/>
      <c r="B32" s="40"/>
      <c r="C32" s="41"/>
      <c r="D32" s="42"/>
      <c r="E32" s="7"/>
      <c r="F32" s="42"/>
      <c r="G32" s="979" t="s">
        <v>2320</v>
      </c>
      <c r="H32" s="979"/>
      <c r="I32" s="500">
        <f>I30+I31</f>
        <v>0</v>
      </c>
    </row>
    <row r="33" spans="1:9" s="47" customFormat="1" ht="20.25" customHeight="1" x14ac:dyDescent="0.2">
      <c r="A33" s="78"/>
      <c r="B33" s="548"/>
      <c r="C33" s="137"/>
      <c r="D33" s="112"/>
      <c r="E33" s="111"/>
      <c r="F33" s="112"/>
      <c r="G33" s="111"/>
      <c r="H33" s="214"/>
      <c r="I33" s="63"/>
    </row>
    <row r="34" spans="1:9" s="47" customFormat="1" ht="12" customHeight="1" x14ac:dyDescent="0.2">
      <c r="A34" s="78"/>
      <c r="B34" s="548"/>
      <c r="C34" s="137"/>
      <c r="D34" s="112"/>
      <c r="E34" s="111"/>
      <c r="F34" s="112"/>
      <c r="G34" s="111"/>
      <c r="H34" s="214"/>
      <c r="I34" s="63"/>
    </row>
    <row r="35" spans="1:9" ht="17.25" customHeight="1" x14ac:dyDescent="0.2">
      <c r="A35" s="14" t="s">
        <v>1473</v>
      </c>
      <c r="B35" s="542"/>
      <c r="C35" s="538"/>
      <c r="D35" s="112"/>
      <c r="E35" s="111"/>
      <c r="F35" s="112"/>
      <c r="G35" s="111"/>
      <c r="H35" s="214"/>
      <c r="I35" s="63"/>
    </row>
    <row r="36" spans="1:9" x14ac:dyDescent="0.2">
      <c r="A36" s="982"/>
      <c r="B36" s="548"/>
      <c r="C36" s="102" t="s">
        <v>2586</v>
      </c>
      <c r="D36" s="23"/>
      <c r="E36" s="24"/>
      <c r="F36" s="23"/>
      <c r="G36" s="24"/>
      <c r="H36" s="86"/>
      <c r="I36" s="990" t="str">
        <f>IF(A36&gt;=1,SUM(A36*H38),"")</f>
        <v/>
      </c>
    </row>
    <row r="37" spans="1:9" x14ac:dyDescent="0.2">
      <c r="A37" s="982"/>
      <c r="B37" s="548"/>
      <c r="C37" s="102" t="s">
        <v>2576</v>
      </c>
      <c r="D37" s="23"/>
      <c r="E37" s="24"/>
      <c r="F37" s="23"/>
      <c r="G37" s="24"/>
      <c r="H37" s="86"/>
      <c r="I37" s="990"/>
    </row>
    <row r="38" spans="1:9" x14ac:dyDescent="0.2">
      <c r="A38" s="983"/>
      <c r="B38" s="550"/>
      <c r="C38" s="104" t="s">
        <v>2587</v>
      </c>
      <c r="D38" s="10" t="s">
        <v>2588</v>
      </c>
      <c r="E38" s="9">
        <v>2017</v>
      </c>
      <c r="F38" s="10" t="s">
        <v>2162</v>
      </c>
      <c r="G38" s="9">
        <v>2016</v>
      </c>
      <c r="H38" s="82">
        <v>149.97</v>
      </c>
      <c r="I38" s="991" t="str">
        <f>IF(A38&gt;=1,SUM(A38*H38),"")</f>
        <v/>
      </c>
    </row>
    <row r="39" spans="1:9" x14ac:dyDescent="0.2">
      <c r="A39" s="34"/>
      <c r="B39" s="543"/>
      <c r="C39" s="99" t="s">
        <v>2590</v>
      </c>
      <c r="D39" s="38" t="s">
        <v>2589</v>
      </c>
      <c r="E39" s="39">
        <v>2017</v>
      </c>
      <c r="F39" s="3" t="s">
        <v>2162</v>
      </c>
      <c r="G39" s="2">
        <v>2016</v>
      </c>
      <c r="H39" s="83">
        <v>149.97</v>
      </c>
      <c r="I39" s="45" t="str">
        <f>IF(A39&gt;=1,SUM(A39*H39),"")</f>
        <v/>
      </c>
    </row>
    <row r="40" spans="1:9" s="65" customFormat="1" ht="25.5" customHeight="1" x14ac:dyDescent="0.25">
      <c r="A40" s="245"/>
      <c r="B40" s="756"/>
      <c r="C40" s="819" t="s">
        <v>2660</v>
      </c>
      <c r="D40" s="413"/>
      <c r="E40" s="323"/>
      <c r="F40" s="413"/>
      <c r="G40" s="323"/>
      <c r="H40" s="745"/>
      <c r="I40" s="43"/>
    </row>
    <row r="41" spans="1:9" s="68" customFormat="1" x14ac:dyDescent="0.2">
      <c r="A41" s="820"/>
      <c r="B41" s="821"/>
      <c r="C41" s="822" t="s">
        <v>2665</v>
      </c>
      <c r="D41" s="38" t="s">
        <v>2666</v>
      </c>
      <c r="E41" s="39">
        <v>2017</v>
      </c>
      <c r="F41" s="38" t="s">
        <v>2162</v>
      </c>
      <c r="G41" s="39">
        <v>2016</v>
      </c>
      <c r="H41" s="83">
        <v>24.47</v>
      </c>
      <c r="I41" s="209"/>
    </row>
    <row r="42" spans="1:9" x14ac:dyDescent="0.2">
      <c r="A42" s="13"/>
      <c r="B42" s="755"/>
      <c r="C42" s="163"/>
      <c r="D42" s="15"/>
      <c r="E42" s="16"/>
      <c r="F42" s="15"/>
      <c r="G42" s="16"/>
      <c r="H42" s="156"/>
      <c r="I42" s="43"/>
    </row>
    <row r="43" spans="1:9" x14ac:dyDescent="0.2">
      <c r="A43" s="13"/>
      <c r="B43" s="755"/>
      <c r="C43" s="163"/>
      <c r="D43" s="15"/>
      <c r="E43" s="16"/>
      <c r="F43" s="15"/>
      <c r="G43" s="16"/>
      <c r="H43" s="156"/>
      <c r="I43" s="43"/>
    </row>
    <row r="44" spans="1:9" ht="20.25" customHeight="1" x14ac:dyDescent="0.2">
      <c r="A44" s="40"/>
      <c r="B44" s="40"/>
      <c r="C44" s="126"/>
      <c r="D44" s="108"/>
      <c r="E44" s="108"/>
      <c r="F44" s="164"/>
      <c r="G44" s="976" t="s">
        <v>2158</v>
      </c>
      <c r="H44" s="976"/>
      <c r="I44" s="234">
        <f>SUM(I36:I39)</f>
        <v>0</v>
      </c>
    </row>
    <row r="45" spans="1:9" ht="17.25" customHeight="1" x14ac:dyDescent="0.2">
      <c r="A45" s="40"/>
      <c r="B45" s="40"/>
      <c r="C45" s="41"/>
      <c r="D45" s="42"/>
      <c r="E45" s="7"/>
      <c r="F45" s="978" t="s">
        <v>355</v>
      </c>
      <c r="G45" s="978"/>
      <c r="H45" s="978"/>
      <c r="I45" s="478">
        <f>I44*18.75%</f>
        <v>0</v>
      </c>
    </row>
    <row r="46" spans="1:9" ht="20.25" customHeight="1" x14ac:dyDescent="0.2">
      <c r="A46" s="40"/>
      <c r="B46" s="40"/>
      <c r="C46" s="41"/>
      <c r="D46" s="42"/>
      <c r="E46" s="7"/>
      <c r="F46" s="42"/>
      <c r="G46" s="979" t="s">
        <v>2320</v>
      </c>
      <c r="H46" s="979"/>
      <c r="I46" s="499">
        <f>I44+I45</f>
        <v>0</v>
      </c>
    </row>
    <row r="47" spans="1:9" s="47" customFormat="1" ht="20.25" customHeight="1" x14ac:dyDescent="0.2">
      <c r="A47" s="78"/>
      <c r="B47" s="548"/>
      <c r="C47" s="137"/>
      <c r="D47" s="112"/>
      <c r="E47" s="111"/>
      <c r="F47" s="112"/>
      <c r="G47" s="111"/>
      <c r="H47" s="214"/>
      <c r="I47" s="63"/>
    </row>
    <row r="48" spans="1:9" s="47" customFormat="1" ht="12" customHeight="1" x14ac:dyDescent="0.2">
      <c r="A48" s="78"/>
      <c r="B48" s="548"/>
      <c r="C48" s="137"/>
      <c r="D48" s="112"/>
      <c r="E48" s="111"/>
      <c r="F48" s="112"/>
      <c r="G48" s="111"/>
      <c r="H48" s="214"/>
      <c r="I48" s="63"/>
    </row>
    <row r="49" spans="1:9" ht="17.25" customHeight="1" x14ac:dyDescent="0.2">
      <c r="A49" s="14" t="s">
        <v>1473</v>
      </c>
      <c r="B49" s="542"/>
      <c r="C49" s="538"/>
      <c r="D49" s="112"/>
      <c r="E49" s="111"/>
      <c r="F49" s="112"/>
      <c r="G49" s="111"/>
      <c r="H49" s="214"/>
      <c r="I49" s="63"/>
    </row>
    <row r="50" spans="1:9" x14ac:dyDescent="0.2">
      <c r="A50" s="982"/>
      <c r="B50" s="548"/>
      <c r="C50" s="102" t="s">
        <v>2591</v>
      </c>
      <c r="D50" s="23"/>
      <c r="E50" s="24"/>
      <c r="F50" s="23"/>
      <c r="G50" s="24"/>
      <c r="H50" s="86"/>
      <c r="I50" s="990" t="str">
        <f>IF(A50&gt;=1,SUM(A50*H52),"")</f>
        <v/>
      </c>
    </row>
    <row r="51" spans="1:9" x14ac:dyDescent="0.2">
      <c r="A51" s="982"/>
      <c r="B51" s="548"/>
      <c r="C51" s="102" t="s">
        <v>2592</v>
      </c>
      <c r="D51" s="23"/>
      <c r="E51" s="24"/>
      <c r="F51" s="23"/>
      <c r="G51" s="24"/>
      <c r="H51" s="86"/>
      <c r="I51" s="990"/>
    </row>
    <row r="52" spans="1:9" x14ac:dyDescent="0.2">
      <c r="A52" s="983"/>
      <c r="B52" s="550"/>
      <c r="C52" s="104" t="s">
        <v>2593</v>
      </c>
      <c r="D52" s="10" t="s">
        <v>2594</v>
      </c>
      <c r="E52" s="9">
        <v>2017</v>
      </c>
      <c r="F52" s="10"/>
      <c r="G52" s="9">
        <v>2016</v>
      </c>
      <c r="H52" s="82">
        <v>0</v>
      </c>
      <c r="I52" s="991" t="str">
        <f>IF(A52&gt;=1,SUM(A52*H52),"")</f>
        <v/>
      </c>
    </row>
    <row r="53" spans="1:9" x14ac:dyDescent="0.2">
      <c r="A53" s="34"/>
      <c r="B53" s="543"/>
      <c r="C53" s="99" t="s">
        <v>2595</v>
      </c>
      <c r="D53" s="38" t="s">
        <v>2596</v>
      </c>
      <c r="E53" s="39">
        <v>2017</v>
      </c>
      <c r="F53" s="3"/>
      <c r="G53" s="2">
        <v>2016</v>
      </c>
      <c r="H53" s="83">
        <v>90</v>
      </c>
      <c r="I53" s="45" t="str">
        <f>IF(A53&gt;=1,SUM(A53*H53),"")</f>
        <v/>
      </c>
    </row>
    <row r="54" spans="1:9" ht="20.25" customHeight="1" x14ac:dyDescent="0.2">
      <c r="A54" s="40"/>
      <c r="B54" s="40"/>
      <c r="C54" s="126"/>
      <c r="D54" s="108"/>
      <c r="E54" s="108"/>
      <c r="F54" s="164"/>
      <c r="G54" s="976" t="s">
        <v>2158</v>
      </c>
      <c r="H54" s="976"/>
      <c r="I54" s="234">
        <f>SUM(I50:I53)</f>
        <v>0</v>
      </c>
    </row>
    <row r="55" spans="1:9" ht="17.25" customHeight="1" x14ac:dyDescent="0.2">
      <c r="A55" s="40"/>
      <c r="B55" s="40"/>
      <c r="C55" s="41"/>
      <c r="D55" s="42"/>
      <c r="E55" s="7"/>
      <c r="F55" s="978" t="s">
        <v>355</v>
      </c>
      <c r="G55" s="978"/>
      <c r="H55" s="978"/>
      <c r="I55" s="478">
        <f>I54*18.75%</f>
        <v>0</v>
      </c>
    </row>
    <row r="56" spans="1:9" ht="20.25" customHeight="1" x14ac:dyDescent="0.2">
      <c r="A56" s="40"/>
      <c r="B56" s="40"/>
      <c r="C56" s="41"/>
      <c r="D56" s="42"/>
      <c r="E56" s="7"/>
      <c r="F56" s="42"/>
      <c r="G56" s="979" t="s">
        <v>2320</v>
      </c>
      <c r="H56" s="979"/>
      <c r="I56" s="499">
        <f>I54+I55</f>
        <v>0</v>
      </c>
    </row>
    <row r="57" spans="1:9" s="47" customFormat="1" ht="16.5" customHeight="1" x14ac:dyDescent="0.2">
      <c r="A57" s="40"/>
      <c r="B57" s="602"/>
      <c r="C57" s="178" t="s">
        <v>2257</v>
      </c>
      <c r="D57" s="112"/>
      <c r="E57" s="111"/>
      <c r="F57" s="112"/>
      <c r="G57" s="111"/>
      <c r="H57" s="214"/>
      <c r="I57" s="837" t="str">
        <f>IF(A59&gt;=1,SUM(A59*H60),"")</f>
        <v/>
      </c>
    </row>
    <row r="58" spans="1:9" ht="14.25" customHeight="1" x14ac:dyDescent="0.2">
      <c r="A58" s="14" t="s">
        <v>1535</v>
      </c>
      <c r="B58" s="604"/>
      <c r="C58" s="538"/>
      <c r="D58" s="112"/>
      <c r="E58" s="111"/>
      <c r="F58" s="112"/>
      <c r="G58" s="111"/>
      <c r="H58" s="214"/>
      <c r="I58" s="838"/>
    </row>
    <row r="59" spans="1:9" s="47" customFormat="1" x14ac:dyDescent="0.2">
      <c r="A59" s="982"/>
      <c r="B59" s="602"/>
      <c r="C59" s="625" t="s">
        <v>2260</v>
      </c>
      <c r="D59" s="23"/>
      <c r="E59" s="24"/>
      <c r="F59" s="23"/>
      <c r="G59" s="24"/>
      <c r="H59" s="86"/>
      <c r="I59" s="838" t="str">
        <f>IF(A60&gt;=1,SUM(A60*H60),"")</f>
        <v/>
      </c>
    </row>
    <row r="60" spans="1:9" ht="12.75" customHeight="1" x14ac:dyDescent="0.2">
      <c r="A60" s="983"/>
      <c r="B60" s="572" t="s">
        <v>63</v>
      </c>
      <c r="C60" s="616" t="s">
        <v>1036</v>
      </c>
      <c r="D60" s="121" t="s">
        <v>2258</v>
      </c>
      <c r="E60" s="24">
        <v>2005</v>
      </c>
      <c r="F60" s="10" t="s">
        <v>1011</v>
      </c>
      <c r="G60" s="9">
        <v>2010</v>
      </c>
      <c r="H60" s="82" t="s">
        <v>1055</v>
      </c>
      <c r="I60" s="839"/>
    </row>
    <row r="61" spans="1:9" ht="12.75" customHeight="1" x14ac:dyDescent="0.2">
      <c r="A61" s="407"/>
      <c r="B61" s="594"/>
      <c r="C61" s="617" t="s">
        <v>320</v>
      </c>
      <c r="D61" s="124" t="s">
        <v>2259</v>
      </c>
      <c r="E61" s="125">
        <v>2005</v>
      </c>
      <c r="F61" s="124" t="s">
        <v>1011</v>
      </c>
      <c r="G61" s="125">
        <v>2010</v>
      </c>
      <c r="H61" s="299"/>
      <c r="I61" s="45" t="str">
        <f>IF(A61&gt;=1,SUM(A61*H61),"")</f>
        <v/>
      </c>
    </row>
    <row r="62" spans="1:9" s="47" customFormat="1" ht="16.5" customHeight="1" x14ac:dyDescent="0.2">
      <c r="A62" s="144"/>
      <c r="B62" s="605"/>
      <c r="C62" s="640" t="s">
        <v>1034</v>
      </c>
      <c r="D62" s="113"/>
      <c r="E62" s="114"/>
      <c r="F62" s="113"/>
      <c r="G62" s="114"/>
      <c r="H62" s="298"/>
      <c r="I62" s="999" t="s">
        <v>1608</v>
      </c>
    </row>
    <row r="63" spans="1:9" ht="12.75" customHeight="1" x14ac:dyDescent="0.2">
      <c r="A63" s="14" t="s">
        <v>2261</v>
      </c>
      <c r="B63" s="604"/>
      <c r="C63" s="538"/>
      <c r="D63" s="112"/>
      <c r="E63" s="111"/>
      <c r="F63" s="112"/>
      <c r="G63" s="111"/>
      <c r="H63" s="214"/>
      <c r="I63" s="1000"/>
    </row>
    <row r="64" spans="1:9" s="47" customFormat="1" x14ac:dyDescent="0.2">
      <c r="A64" s="982"/>
      <c r="B64" s="602"/>
      <c r="C64" s="625" t="s">
        <v>2262</v>
      </c>
      <c r="D64" s="23"/>
      <c r="E64" s="24"/>
      <c r="F64" s="23"/>
      <c r="G64" s="24"/>
      <c r="H64" s="86"/>
      <c r="I64" s="1000"/>
    </row>
    <row r="65" spans="1:9" s="47" customFormat="1" x14ac:dyDescent="0.2">
      <c r="A65" s="983"/>
      <c r="B65" s="572"/>
      <c r="C65" s="616" t="s">
        <v>1036</v>
      </c>
      <c r="D65" s="10" t="s">
        <v>2263</v>
      </c>
      <c r="E65" s="9">
        <v>2005</v>
      </c>
      <c r="F65" s="10" t="s">
        <v>1011</v>
      </c>
      <c r="G65" s="9">
        <v>2010</v>
      </c>
      <c r="H65" s="87">
        <v>8.9499999999999993</v>
      </c>
      <c r="I65" s="1001"/>
    </row>
    <row r="66" spans="1:9" ht="14.25" customHeight="1" x14ac:dyDescent="0.2">
      <c r="A66" s="76" t="s">
        <v>1876</v>
      </c>
      <c r="B66" s="641"/>
      <c r="C66" s="278"/>
      <c r="D66" s="112"/>
      <c r="E66" s="111"/>
      <c r="F66" s="112"/>
      <c r="G66" s="111"/>
      <c r="H66" s="214"/>
      <c r="I66" s="992" t="str">
        <f>IF(A67&gt;=1,SUM(A67*H67),"")</f>
        <v/>
      </c>
    </row>
    <row r="67" spans="1:9" s="47" customFormat="1" x14ac:dyDescent="0.2">
      <c r="A67" s="311"/>
      <c r="B67" s="572"/>
      <c r="C67" s="626" t="s">
        <v>1880</v>
      </c>
      <c r="D67" s="10" t="s">
        <v>1877</v>
      </c>
      <c r="E67" s="9">
        <v>2005</v>
      </c>
      <c r="F67" s="10" t="s">
        <v>1011</v>
      </c>
      <c r="G67" s="9">
        <v>2012</v>
      </c>
      <c r="H67" s="87">
        <v>7.99</v>
      </c>
      <c r="I67" s="993"/>
    </row>
    <row r="68" spans="1:9" ht="15" customHeight="1" x14ac:dyDescent="0.2">
      <c r="A68" s="554" t="s">
        <v>1671</v>
      </c>
      <c r="B68" s="627"/>
      <c r="C68" s="555"/>
      <c r="D68" s="112"/>
      <c r="E68" s="111"/>
      <c r="F68" s="112"/>
      <c r="G68" s="111"/>
      <c r="H68" s="214"/>
      <c r="I68" s="992" t="str">
        <f>IF(A69&gt;=1,SUM(A69*H69),"")</f>
        <v/>
      </c>
    </row>
    <row r="69" spans="1:9" s="47" customFormat="1" x14ac:dyDescent="0.2">
      <c r="A69" s="311"/>
      <c r="B69" s="572"/>
      <c r="C69" s="626" t="s">
        <v>1878</v>
      </c>
      <c r="D69" s="10" t="s">
        <v>1879</v>
      </c>
      <c r="E69" s="9">
        <v>2005</v>
      </c>
      <c r="F69" s="10" t="s">
        <v>1011</v>
      </c>
      <c r="G69" s="9">
        <v>2012</v>
      </c>
      <c r="H69" s="87">
        <v>6.99</v>
      </c>
      <c r="I69" s="993"/>
    </row>
    <row r="70" spans="1:9" s="47" customFormat="1" x14ac:dyDescent="0.2">
      <c r="A70" s="40"/>
      <c r="B70" s="40"/>
      <c r="C70" s="405"/>
      <c r="D70" s="15"/>
      <c r="E70" s="16"/>
      <c r="F70" s="15"/>
      <c r="G70" s="16"/>
      <c r="H70" s="130"/>
      <c r="I70" s="18"/>
    </row>
    <row r="71" spans="1:9" x14ac:dyDescent="0.2">
      <c r="A71" s="225"/>
      <c r="B71" s="225"/>
      <c r="F71"/>
      <c r="H71"/>
      <c r="I71"/>
    </row>
    <row r="72" spans="1:9" ht="20.25" customHeight="1" x14ac:dyDescent="0.2">
      <c r="A72" s="40"/>
      <c r="B72" s="40"/>
      <c r="C72" s="126"/>
      <c r="D72" s="108"/>
      <c r="E72" s="108"/>
      <c r="F72" s="164"/>
      <c r="G72" s="976" t="s">
        <v>2158</v>
      </c>
      <c r="H72" s="976"/>
      <c r="I72" s="234">
        <f>SUM(I57:I69)</f>
        <v>0</v>
      </c>
    </row>
    <row r="73" spans="1:9" ht="17.25" customHeight="1" x14ac:dyDescent="0.2">
      <c r="A73" s="40"/>
      <c r="B73" s="40"/>
      <c r="C73" s="41"/>
      <c r="D73" s="42"/>
      <c r="E73" s="7"/>
      <c r="F73" s="978" t="s">
        <v>2438</v>
      </c>
      <c r="G73" s="978"/>
      <c r="H73" s="978"/>
      <c r="I73" s="478">
        <f>I72*18.75%</f>
        <v>0</v>
      </c>
    </row>
    <row r="74" spans="1:9" ht="20.25" customHeight="1" x14ac:dyDescent="0.2">
      <c r="A74" s="40"/>
      <c r="B74" s="40"/>
      <c r="C74" s="41"/>
      <c r="D74" s="42"/>
      <c r="E74" s="7"/>
      <c r="F74" s="42"/>
      <c r="G74" s="979" t="s">
        <v>2320</v>
      </c>
      <c r="H74" s="979"/>
      <c r="I74" s="499">
        <f>I72+I73</f>
        <v>0</v>
      </c>
    </row>
    <row r="75" spans="1:9" s="47" customFormat="1" ht="15" customHeight="1" x14ac:dyDescent="0.2">
      <c r="A75" s="14" t="s">
        <v>1881</v>
      </c>
      <c r="B75" s="604"/>
      <c r="C75" s="538"/>
      <c r="D75" s="112"/>
      <c r="E75" s="111"/>
      <c r="F75" s="112"/>
      <c r="G75" s="111"/>
      <c r="H75" s="214"/>
      <c r="I75" s="992" t="str">
        <f>IF(A76&gt;=1,SUM(A76*H76),"")</f>
        <v/>
      </c>
    </row>
    <row r="76" spans="1:9" s="47" customFormat="1" ht="12" customHeight="1" x14ac:dyDescent="0.2">
      <c r="A76" s="311"/>
      <c r="B76" s="572"/>
      <c r="C76" s="626" t="s">
        <v>1882</v>
      </c>
      <c r="D76" s="10" t="s">
        <v>1883</v>
      </c>
      <c r="E76" s="9">
        <v>2005</v>
      </c>
      <c r="F76" s="10" t="s">
        <v>1011</v>
      </c>
      <c r="G76" s="9">
        <v>2012</v>
      </c>
      <c r="H76" s="87">
        <v>4.95</v>
      </c>
      <c r="I76" s="993"/>
    </row>
    <row r="77" spans="1:9" ht="12.75" customHeight="1" x14ac:dyDescent="0.2">
      <c r="A77" s="554" t="s">
        <v>1671</v>
      </c>
      <c r="B77" s="627"/>
      <c r="C77" s="555"/>
      <c r="D77" s="112"/>
      <c r="E77" s="111"/>
      <c r="F77" s="112"/>
      <c r="G77" s="111"/>
      <c r="H77" s="214"/>
      <c r="I77" s="992" t="str">
        <f>IF(A78&gt;=1,SUM(A78*H78),"")</f>
        <v/>
      </c>
    </row>
    <row r="78" spans="1:9" s="47" customFormat="1" x14ac:dyDescent="0.2">
      <c r="A78" s="311"/>
      <c r="B78" s="572"/>
      <c r="C78" s="626" t="s">
        <v>1878</v>
      </c>
      <c r="D78" s="10" t="s">
        <v>1879</v>
      </c>
      <c r="E78" s="9">
        <v>2005</v>
      </c>
      <c r="F78" s="10" t="s">
        <v>1011</v>
      </c>
      <c r="G78" s="9">
        <v>2012</v>
      </c>
      <c r="H78" s="87">
        <v>6.99</v>
      </c>
      <c r="I78" s="993"/>
    </row>
    <row r="79" spans="1:9" ht="12.75" customHeight="1" x14ac:dyDescent="0.2">
      <c r="A79" s="554" t="s">
        <v>1712</v>
      </c>
      <c r="B79" s="627"/>
      <c r="C79" s="555"/>
      <c r="D79" s="112"/>
      <c r="E79" s="111"/>
      <c r="F79" s="112"/>
      <c r="G79" s="111"/>
      <c r="H79" s="214"/>
      <c r="I79" s="992" t="str">
        <f>IF(A80&gt;=1,SUM(A80*H80),"")</f>
        <v/>
      </c>
    </row>
    <row r="80" spans="1:9" s="47" customFormat="1" x14ac:dyDescent="0.2">
      <c r="A80" s="311"/>
      <c r="B80" s="572"/>
      <c r="C80" s="626" t="s">
        <v>1713</v>
      </c>
      <c r="D80" s="10" t="s">
        <v>336</v>
      </c>
      <c r="E80" s="9">
        <v>2005</v>
      </c>
      <c r="F80" s="10" t="s">
        <v>1011</v>
      </c>
      <c r="G80" s="9">
        <v>2012</v>
      </c>
      <c r="H80" s="87">
        <v>11.2</v>
      </c>
      <c r="I80" s="993"/>
    </row>
    <row r="81" spans="1:9" ht="12.75" customHeight="1" x14ac:dyDescent="0.2">
      <c r="A81" s="554" t="s">
        <v>1671</v>
      </c>
      <c r="B81" s="627"/>
      <c r="C81" s="472"/>
      <c r="D81" s="112" t="s">
        <v>2657</v>
      </c>
      <c r="E81" s="111"/>
      <c r="F81" s="112"/>
      <c r="G81" s="111"/>
      <c r="H81" s="214"/>
      <c r="I81" s="992" t="str">
        <f>IF(A82&gt;=1,SUM(A82*H82),"")</f>
        <v/>
      </c>
    </row>
    <row r="82" spans="1:9" s="47" customFormat="1" x14ac:dyDescent="0.2">
      <c r="A82" s="311"/>
      <c r="B82" s="572"/>
      <c r="C82" s="626" t="s">
        <v>337</v>
      </c>
      <c r="D82" s="10" t="s">
        <v>338</v>
      </c>
      <c r="E82" s="9">
        <v>2005</v>
      </c>
      <c r="F82" s="10" t="s">
        <v>1011</v>
      </c>
      <c r="G82" s="9">
        <v>2012</v>
      </c>
      <c r="H82" s="87">
        <v>10.17</v>
      </c>
      <c r="I82" s="993"/>
    </row>
    <row r="83" spans="1:9" ht="12.75" customHeight="1" x14ac:dyDescent="0.2">
      <c r="A83" s="554" t="s">
        <v>339</v>
      </c>
      <c r="B83" s="627"/>
      <c r="C83" s="555"/>
      <c r="D83" s="112"/>
      <c r="E83" s="111"/>
      <c r="F83" s="112"/>
      <c r="G83" s="111"/>
      <c r="H83" s="214"/>
      <c r="I83" s="992" t="str">
        <f>IF(A84&gt;=1,SUM(A84*H84),"")</f>
        <v/>
      </c>
    </row>
    <row r="84" spans="1:9" s="47" customFormat="1" x14ac:dyDescent="0.2">
      <c r="A84" s="311"/>
      <c r="B84" s="572"/>
      <c r="C84" s="626" t="s">
        <v>341</v>
      </c>
      <c r="D84" s="10" t="s">
        <v>340</v>
      </c>
      <c r="E84" s="9">
        <v>2005</v>
      </c>
      <c r="F84" s="10" t="s">
        <v>1011</v>
      </c>
      <c r="G84" s="9">
        <v>2012</v>
      </c>
      <c r="H84" s="87">
        <v>13</v>
      </c>
      <c r="I84" s="993"/>
    </row>
    <row r="85" spans="1:9" ht="12.75" customHeight="1" x14ac:dyDescent="0.2">
      <c r="A85" s="554" t="s">
        <v>1717</v>
      </c>
      <c r="B85" s="627"/>
      <c r="C85" s="555"/>
      <c r="D85" s="112"/>
      <c r="E85" s="111"/>
      <c r="F85" s="112"/>
      <c r="G85" s="111"/>
      <c r="H85" s="214"/>
      <c r="I85" s="992" t="str">
        <f>IF(A86&gt;=1,SUM(A86*H86),"")</f>
        <v/>
      </c>
    </row>
    <row r="86" spans="1:9" s="47" customFormat="1" x14ac:dyDescent="0.2">
      <c r="A86" s="311"/>
      <c r="B86" s="572"/>
      <c r="C86" s="626" t="s">
        <v>1718</v>
      </c>
      <c r="D86" s="10" t="s">
        <v>321</v>
      </c>
      <c r="E86" s="9">
        <v>2005</v>
      </c>
      <c r="F86" s="10" t="s">
        <v>1011</v>
      </c>
      <c r="G86" s="9">
        <v>2012</v>
      </c>
      <c r="H86" s="87">
        <v>11</v>
      </c>
      <c r="I86" s="993"/>
    </row>
    <row r="87" spans="1:9" ht="12.75" customHeight="1" x14ac:dyDescent="0.2">
      <c r="A87" s="554" t="s">
        <v>343</v>
      </c>
      <c r="B87" s="627"/>
      <c r="C87" s="555"/>
      <c r="D87" s="112"/>
      <c r="E87" s="111"/>
      <c r="F87" s="112"/>
      <c r="G87" s="111"/>
      <c r="H87" s="214"/>
      <c r="I87" s="992" t="str">
        <f>IF(A88&gt;=1,SUM(A88*H88),"")</f>
        <v/>
      </c>
    </row>
    <row r="88" spans="1:9" s="47" customFormat="1" x14ac:dyDescent="0.2">
      <c r="A88" s="311"/>
      <c r="B88" s="572"/>
      <c r="C88" s="626" t="s">
        <v>344</v>
      </c>
      <c r="D88" s="249" t="s">
        <v>342</v>
      </c>
      <c r="E88" s="9">
        <v>2005</v>
      </c>
      <c r="F88" s="10" t="s">
        <v>1011</v>
      </c>
      <c r="G88" s="9">
        <v>2012</v>
      </c>
      <c r="H88" s="87">
        <v>7.95</v>
      </c>
      <c r="I88" s="993"/>
    </row>
    <row r="89" spans="1:9" s="47" customFormat="1" ht="15" customHeight="1" x14ac:dyDescent="0.2">
      <c r="A89" s="40"/>
      <c r="B89" s="602"/>
      <c r="C89" s="178" t="s">
        <v>2264</v>
      </c>
      <c r="D89" s="112"/>
      <c r="E89" s="111"/>
      <c r="F89" s="112"/>
      <c r="G89" s="111"/>
      <c r="H89" s="214"/>
      <c r="I89" s="63"/>
    </row>
    <row r="90" spans="1:9" s="47" customFormat="1" ht="12.75" customHeight="1" x14ac:dyDescent="0.2">
      <c r="A90" s="40"/>
      <c r="B90" s="602"/>
      <c r="C90" s="178" t="s">
        <v>2265</v>
      </c>
      <c r="D90" s="112"/>
      <c r="E90" s="111"/>
      <c r="F90" s="112"/>
      <c r="G90" s="111"/>
      <c r="H90" s="214"/>
      <c r="I90" s="63"/>
    </row>
    <row r="91" spans="1:9" ht="12" customHeight="1" x14ac:dyDescent="0.2">
      <c r="A91" s="14" t="s">
        <v>1538</v>
      </c>
      <c r="B91" s="604"/>
      <c r="C91" s="538"/>
      <c r="D91" s="112"/>
      <c r="E91" s="111"/>
      <c r="F91" s="112"/>
      <c r="G91" s="111"/>
      <c r="H91" s="214"/>
      <c r="I91" s="63"/>
    </row>
    <row r="92" spans="1:9" s="47" customFormat="1" x14ac:dyDescent="0.2">
      <c r="A92" s="976"/>
      <c r="B92" s="602"/>
      <c r="C92" s="642" t="s">
        <v>2113</v>
      </c>
      <c r="D92" s="23"/>
      <c r="E92" s="24"/>
      <c r="F92" s="23"/>
      <c r="G92" s="24"/>
      <c r="H92" s="86"/>
      <c r="I92" s="1000" t="str">
        <f>IF(A92&gt;=1,SUM(A92*H93),"")</f>
        <v/>
      </c>
    </row>
    <row r="93" spans="1:9" ht="12.75" customHeight="1" x14ac:dyDescent="0.2">
      <c r="A93" s="977"/>
      <c r="B93" s="572"/>
      <c r="C93" s="616" t="s">
        <v>1036</v>
      </c>
      <c r="D93" s="250" t="s">
        <v>180</v>
      </c>
      <c r="E93" s="9">
        <v>1998</v>
      </c>
      <c r="F93" s="10" t="s">
        <v>2162</v>
      </c>
      <c r="G93" s="9">
        <v>2010</v>
      </c>
      <c r="H93" s="82">
        <v>59.36</v>
      </c>
      <c r="I93" s="1001"/>
    </row>
    <row r="94" spans="1:9" ht="12.75" customHeight="1" x14ac:dyDescent="0.2">
      <c r="A94" s="407"/>
      <c r="B94" s="594"/>
      <c r="C94" s="617" t="s">
        <v>1267</v>
      </c>
      <c r="D94" s="38" t="s">
        <v>1653</v>
      </c>
      <c r="E94" s="39">
        <v>1998</v>
      </c>
      <c r="F94" s="10" t="s">
        <v>2162</v>
      </c>
      <c r="G94" s="9">
        <v>2010</v>
      </c>
      <c r="H94" s="299"/>
      <c r="I94" s="45" t="str">
        <f>IF(A94&gt;=1,SUM(A94*H94),"")</f>
        <v/>
      </c>
    </row>
    <row r="95" spans="1:9" ht="12.75" customHeight="1" x14ac:dyDescent="0.2">
      <c r="A95" s="407"/>
      <c r="B95" s="594"/>
      <c r="C95" s="617" t="s">
        <v>2114</v>
      </c>
      <c r="D95" s="38" t="s">
        <v>1654</v>
      </c>
      <c r="E95" s="9">
        <v>1998</v>
      </c>
      <c r="F95" s="10" t="s">
        <v>2162</v>
      </c>
      <c r="G95" s="9">
        <v>2010</v>
      </c>
      <c r="H95" s="299"/>
      <c r="I95" s="45" t="str">
        <f>IF(A95&gt;=1,SUM(A95*H95),"")</f>
        <v/>
      </c>
    </row>
    <row r="96" spans="1:9" s="47" customFormat="1" ht="12.75" customHeight="1" x14ac:dyDescent="0.2">
      <c r="A96" s="144"/>
      <c r="B96" s="605"/>
      <c r="C96" s="640" t="s">
        <v>1034</v>
      </c>
      <c r="D96" s="23"/>
      <c r="E96" s="24"/>
      <c r="F96" s="23"/>
      <c r="G96" s="24"/>
      <c r="H96" s="298"/>
      <c r="I96" s="63"/>
    </row>
    <row r="97" spans="1:9" ht="12.75" customHeight="1" x14ac:dyDescent="0.2">
      <c r="A97" s="554" t="s">
        <v>350</v>
      </c>
      <c r="B97" s="602"/>
      <c r="C97" s="625" t="s">
        <v>351</v>
      </c>
      <c r="D97" s="10" t="s">
        <v>352</v>
      </c>
      <c r="E97" s="9">
        <v>1988</v>
      </c>
      <c r="F97" s="10" t="s">
        <v>2162</v>
      </c>
      <c r="G97" s="9">
        <v>2015</v>
      </c>
      <c r="H97" s="726">
        <v>14</v>
      </c>
      <c r="I97" s="45"/>
    </row>
    <row r="98" spans="1:9" ht="12.75" customHeight="1" x14ac:dyDescent="0.2">
      <c r="A98" s="861" t="s">
        <v>353</v>
      </c>
      <c r="B98" s="594"/>
      <c r="C98" s="862" t="s">
        <v>354</v>
      </c>
      <c r="D98" s="38" t="s">
        <v>2656</v>
      </c>
      <c r="E98" s="39">
        <v>2007</v>
      </c>
      <c r="F98" s="38" t="s">
        <v>2162</v>
      </c>
      <c r="G98" s="39">
        <v>2015</v>
      </c>
      <c r="H98" s="299">
        <v>18.05</v>
      </c>
      <c r="I98" s="46"/>
    </row>
    <row r="99" spans="1:9" s="47" customFormat="1" ht="14.25" customHeight="1" x14ac:dyDescent="0.2"/>
    <row r="100" spans="1:9" s="260" customFormat="1" ht="13.5" customHeight="1" x14ac:dyDescent="0.2"/>
    <row r="101" spans="1:9" s="261" customFormat="1" x14ac:dyDescent="0.2"/>
    <row r="105" spans="1:9" ht="14.25" customHeight="1" x14ac:dyDescent="0.2">
      <c r="A105" s="40"/>
      <c r="B105" s="40"/>
      <c r="C105" s="126"/>
      <c r="D105" s="108"/>
      <c r="E105" s="108"/>
      <c r="F105" s="164"/>
      <c r="G105" s="976" t="s">
        <v>2158</v>
      </c>
      <c r="H105" s="976"/>
      <c r="I105" s="234">
        <f>SUM(I75:I101)</f>
        <v>0</v>
      </c>
    </row>
    <row r="106" spans="1:9" ht="14.25" customHeight="1" x14ac:dyDescent="0.2">
      <c r="A106" s="40"/>
      <c r="B106" s="40"/>
      <c r="C106" s="41"/>
      <c r="D106" s="42"/>
      <c r="E106" s="7"/>
      <c r="F106" s="978" t="s">
        <v>2438</v>
      </c>
      <c r="G106" s="978"/>
      <c r="H106" s="978"/>
      <c r="I106" s="478">
        <f>I105*18.75%</f>
        <v>0</v>
      </c>
    </row>
    <row r="107" spans="1:9" ht="15.75" customHeight="1" x14ac:dyDescent="0.2">
      <c r="A107" s="40"/>
      <c r="B107" s="40"/>
      <c r="C107" s="41"/>
      <c r="D107" s="42"/>
      <c r="E107" s="7"/>
      <c r="F107" s="42"/>
      <c r="G107" s="979" t="s">
        <v>2320</v>
      </c>
      <c r="H107" s="979"/>
      <c r="I107" s="235">
        <f>I105+I106</f>
        <v>0</v>
      </c>
    </row>
    <row r="109" spans="1:9" s="261" customFormat="1" ht="15" customHeight="1" x14ac:dyDescent="0.2">
      <c r="A109" s="556"/>
      <c r="B109" s="604"/>
      <c r="C109" s="557"/>
      <c r="D109" s="986"/>
      <c r="E109" s="198"/>
      <c r="F109" s="197"/>
      <c r="G109" s="198"/>
      <c r="H109" s="302"/>
      <c r="I109" s="992" t="str">
        <f>IF(A110&gt;=1,SUM(A110*H110),"")</f>
        <v/>
      </c>
    </row>
    <row r="110" spans="1:9" s="261" customFormat="1" x14ac:dyDescent="0.2">
      <c r="A110" s="537"/>
      <c r="B110" s="572"/>
      <c r="C110" s="339"/>
      <c r="D110" s="987"/>
      <c r="E110" s="71"/>
      <c r="F110" s="72"/>
      <c r="G110" s="71"/>
      <c r="H110" s="185"/>
      <c r="I110" s="993"/>
    </row>
    <row r="111" spans="1:9" s="261" customFormat="1" x14ac:dyDescent="0.2">
      <c r="A111" s="280"/>
      <c r="B111" s="645"/>
      <c r="C111" s="640" t="s">
        <v>3311</v>
      </c>
      <c r="D111" s="50"/>
      <c r="E111" s="50"/>
      <c r="F111" s="265"/>
      <c r="G111" s="50"/>
      <c r="H111" s="189"/>
      <c r="I111" s="999" t="str">
        <f>IF(A113&gt;=1,SUM(A113*H113),"")</f>
        <v/>
      </c>
    </row>
    <row r="112" spans="1:9" s="261" customFormat="1" x14ac:dyDescent="0.2">
      <c r="A112" s="556" t="s">
        <v>2761</v>
      </c>
      <c r="B112" s="604"/>
      <c r="C112" s="557"/>
      <c r="D112" s="197"/>
      <c r="E112" s="198"/>
      <c r="F112" s="197"/>
      <c r="G112" s="198"/>
      <c r="H112" s="302"/>
      <c r="I112" s="1000"/>
    </row>
    <row r="113" spans="1:9" s="260" customFormat="1" ht="12.75" customHeight="1" x14ac:dyDescent="0.2">
      <c r="A113" s="537"/>
      <c r="B113" s="572"/>
      <c r="C113" s="780" t="s">
        <v>3373</v>
      </c>
      <c r="D113" s="72" t="s">
        <v>2762</v>
      </c>
      <c r="E113" s="71">
        <v>2016</v>
      </c>
      <c r="F113" s="72" t="s">
        <v>178</v>
      </c>
      <c r="G113" s="71">
        <v>2022</v>
      </c>
      <c r="H113" s="185">
        <v>74.790000000000006</v>
      </c>
      <c r="I113" s="1001"/>
    </row>
    <row r="114" spans="1:9" s="260" customFormat="1" ht="13.5" customHeight="1" x14ac:dyDescent="0.2">
      <c r="A114" s="558"/>
      <c r="B114" s="627"/>
      <c r="C114" s="559" t="s">
        <v>3208</v>
      </c>
      <c r="D114" s="197" t="s">
        <v>3374</v>
      </c>
      <c r="E114" s="198">
        <v>2016</v>
      </c>
      <c r="F114" s="197" t="s">
        <v>178</v>
      </c>
      <c r="G114" s="198">
        <v>2022</v>
      </c>
      <c r="H114" s="302">
        <v>64.52</v>
      </c>
      <c r="I114" s="992" t="str">
        <f>IF(A115&gt;=1,SUM(A115*H115),"")</f>
        <v/>
      </c>
    </row>
    <row r="115" spans="1:9" s="261" customFormat="1" x14ac:dyDescent="0.2">
      <c r="A115" s="537"/>
      <c r="B115" s="572"/>
      <c r="C115" s="339"/>
      <c r="D115" s="72"/>
      <c r="E115" s="71"/>
      <c r="F115" s="72"/>
      <c r="G115" s="71"/>
      <c r="H115" s="185"/>
      <c r="I115" s="993"/>
    </row>
    <row r="116" spans="1:9" s="260" customFormat="1" ht="13.5" customHeight="1" x14ac:dyDescent="0.2">
      <c r="A116" s="556"/>
      <c r="B116" s="627"/>
      <c r="C116" s="557"/>
      <c r="D116" s="197"/>
      <c r="E116" s="198"/>
      <c r="F116" s="197"/>
      <c r="G116" s="198"/>
      <c r="H116" s="302"/>
      <c r="I116" s="997" t="str">
        <f>IF(A117&gt;=1,SUM(A117*H117),"")</f>
        <v/>
      </c>
    </row>
    <row r="117" spans="1:9" s="261" customFormat="1" x14ac:dyDescent="0.2">
      <c r="A117" s="537"/>
      <c r="B117" s="572"/>
      <c r="C117" s="339"/>
      <c r="D117" s="72"/>
      <c r="E117" s="71"/>
      <c r="F117" s="72"/>
      <c r="G117" s="71"/>
      <c r="H117" s="185"/>
      <c r="I117" s="998" t="str">
        <f>IF(A117&gt;=1,SUM(A117*H117),"")</f>
        <v/>
      </c>
    </row>
    <row r="118" spans="1:9" ht="15.75" customHeight="1" x14ac:dyDescent="0.2">
      <c r="A118" s="407"/>
      <c r="B118" s="594"/>
      <c r="C118" s="646"/>
      <c r="D118" s="124"/>
      <c r="E118" s="125"/>
      <c r="F118" s="124"/>
      <c r="G118" s="125"/>
      <c r="H118" s="419"/>
      <c r="I118" s="46" t="str">
        <f>IF(A118&gt;=1,SUM(A118*H118),"")</f>
        <v/>
      </c>
    </row>
    <row r="119" spans="1:9" s="261" customFormat="1" ht="12.75" customHeight="1" x14ac:dyDescent="0.2">
      <c r="A119" s="328"/>
      <c r="B119" s="632"/>
      <c r="C119" s="336" t="s">
        <v>1034</v>
      </c>
      <c r="D119" s="333"/>
      <c r="E119" s="333"/>
      <c r="F119" s="334"/>
      <c r="G119" s="333"/>
      <c r="H119" s="177"/>
      <c r="I119" s="486"/>
    </row>
    <row r="120" spans="1:9" s="260" customFormat="1" ht="14.25" customHeight="1" x14ac:dyDescent="0.2">
      <c r="A120" s="319" t="s">
        <v>1473</v>
      </c>
      <c r="B120" s="622"/>
      <c r="C120" s="336"/>
      <c r="D120" s="337"/>
      <c r="E120" s="333"/>
      <c r="F120" s="334"/>
      <c r="G120" s="333"/>
      <c r="H120" s="177"/>
      <c r="I120" s="487"/>
    </row>
    <row r="121" spans="1:9" s="260" customFormat="1" ht="14.25" customHeight="1" x14ac:dyDescent="0.2">
      <c r="A121" s="477"/>
      <c r="B121" s="587"/>
      <c r="C121" s="339" t="s">
        <v>555</v>
      </c>
      <c r="D121" s="340" t="s">
        <v>2036</v>
      </c>
      <c r="E121" s="207">
        <v>2005</v>
      </c>
      <c r="F121" s="341" t="s">
        <v>178</v>
      </c>
      <c r="G121" s="207">
        <v>2014</v>
      </c>
      <c r="H121" s="147">
        <v>11</v>
      </c>
      <c r="I121" s="488" t="str">
        <f>IF(A121&gt;=1,SUM(A121*H121),"")</f>
        <v/>
      </c>
    </row>
    <row r="122" spans="1:9" s="47" customFormat="1" ht="16.5" customHeight="1" x14ac:dyDescent="0.2">
      <c r="A122" s="217"/>
      <c r="B122" s="632"/>
      <c r="C122" s="178" t="s">
        <v>2115</v>
      </c>
      <c r="D122" s="210"/>
      <c r="E122" s="210"/>
      <c r="F122" s="213"/>
      <c r="G122" s="210"/>
      <c r="H122" s="177"/>
      <c r="I122" s="489"/>
    </row>
    <row r="123" spans="1:9" ht="16.5" customHeight="1" x14ac:dyDescent="0.2">
      <c r="A123" s="556" t="s">
        <v>1473</v>
      </c>
      <c r="B123" s="604"/>
      <c r="C123" s="557"/>
      <c r="D123" s="112"/>
      <c r="E123" s="111"/>
      <c r="F123" s="112"/>
      <c r="G123" s="111"/>
      <c r="H123" s="214"/>
      <c r="I123" s="490"/>
    </row>
    <row r="124" spans="1:9" s="47" customFormat="1" x14ac:dyDescent="0.2">
      <c r="A124" s="984"/>
      <c r="B124" s="602"/>
      <c r="C124" s="647"/>
      <c r="D124" s="23"/>
      <c r="E124" s="24"/>
      <c r="F124" s="23"/>
      <c r="G124" s="24"/>
      <c r="H124" s="86"/>
      <c r="I124" s="490" t="str">
        <f>IF(A124&gt;=1,SUM(A124*H124),"")</f>
        <v/>
      </c>
    </row>
    <row r="125" spans="1:9" ht="12.75" customHeight="1" x14ac:dyDescent="0.2">
      <c r="A125" s="985"/>
      <c r="B125" s="572"/>
      <c r="C125" s="643" t="s">
        <v>2606</v>
      </c>
      <c r="D125" s="73" t="s">
        <v>3081</v>
      </c>
      <c r="E125" s="70">
        <v>2016</v>
      </c>
      <c r="F125" s="73" t="s">
        <v>178</v>
      </c>
      <c r="G125" s="70">
        <v>2022</v>
      </c>
      <c r="H125" s="257">
        <v>97.47</v>
      </c>
      <c r="I125" s="491" t="str">
        <f>IF(A124&gt;=1,SUM(A124*#REF!),"")</f>
        <v/>
      </c>
    </row>
    <row r="126" spans="1:9" ht="12.75" customHeight="1" x14ac:dyDescent="0.2">
      <c r="A126" s="537"/>
      <c r="B126" s="572"/>
      <c r="C126" s="644"/>
      <c r="D126" s="720"/>
      <c r="E126" s="9"/>
      <c r="F126" s="10"/>
      <c r="G126" s="9"/>
      <c r="H126" s="82"/>
      <c r="I126" s="491"/>
    </row>
    <row r="127" spans="1:9" ht="12.75" customHeight="1" x14ac:dyDescent="0.2">
      <c r="A127" s="371"/>
      <c r="B127" s="594"/>
      <c r="C127" s="648"/>
      <c r="D127" s="372"/>
      <c r="E127" s="9"/>
      <c r="F127" s="10"/>
      <c r="G127" s="9"/>
      <c r="H127" s="215"/>
      <c r="I127" s="46" t="str">
        <f>IF(A127&gt;=1,SUM(A127*H127),"")</f>
        <v/>
      </c>
    </row>
    <row r="128" spans="1:9" s="260" customFormat="1" ht="13.5" customHeight="1" x14ac:dyDescent="0.2">
      <c r="A128" s="558" t="s">
        <v>666</v>
      </c>
      <c r="B128" s="627"/>
      <c r="C128" s="559"/>
      <c r="D128" s="197"/>
      <c r="E128" s="198"/>
      <c r="F128" s="197"/>
      <c r="G128" s="198"/>
      <c r="H128" s="302"/>
      <c r="I128" s="997" t="str">
        <f>IF(A129&gt;=1,SUM(A129*H129),"")</f>
        <v/>
      </c>
    </row>
    <row r="129" spans="1:9" s="261" customFormat="1" x14ac:dyDescent="0.2">
      <c r="A129" s="537"/>
      <c r="B129" s="572"/>
      <c r="C129" s="339" t="s">
        <v>584</v>
      </c>
      <c r="D129" s="72" t="s">
        <v>1198</v>
      </c>
      <c r="E129" s="71">
        <v>2006</v>
      </c>
      <c r="F129" s="72" t="s">
        <v>178</v>
      </c>
      <c r="G129" s="71">
        <v>2014</v>
      </c>
      <c r="H129" s="185">
        <v>64</v>
      </c>
      <c r="I129" s="998" t="str">
        <f>IF(A129&gt;=1,SUM(A129*H129),"")</f>
        <v/>
      </c>
    </row>
    <row r="130" spans="1:9" ht="12.75" customHeight="1" x14ac:dyDescent="0.2">
      <c r="B130" s="632"/>
      <c r="C130" s="640" t="s">
        <v>1034</v>
      </c>
      <c r="D130" s="210"/>
      <c r="E130" s="210"/>
      <c r="F130" s="213"/>
      <c r="G130" s="210"/>
      <c r="H130" s="177"/>
      <c r="I130" s="492"/>
    </row>
    <row r="131" spans="1:9" ht="10.5" customHeight="1" x14ac:dyDescent="0.2">
      <c r="A131" s="14" t="s">
        <v>1707</v>
      </c>
      <c r="B131" s="604"/>
      <c r="C131" s="538"/>
      <c r="D131" s="286"/>
      <c r="E131" s="111"/>
      <c r="F131" s="112"/>
      <c r="G131" s="111"/>
      <c r="H131" s="288"/>
      <c r="I131" s="493"/>
    </row>
    <row r="132" spans="1:9" s="47" customFormat="1" x14ac:dyDescent="0.2">
      <c r="A132" s="311"/>
      <c r="B132" s="572"/>
      <c r="C132" s="626" t="s">
        <v>2033</v>
      </c>
      <c r="D132" s="10" t="s">
        <v>2034</v>
      </c>
      <c r="E132" s="9">
        <v>1984</v>
      </c>
      <c r="F132" s="10" t="s">
        <v>178</v>
      </c>
      <c r="G132" s="9">
        <v>2014</v>
      </c>
      <c r="H132" s="287">
        <v>11</v>
      </c>
      <c r="I132" s="494" t="str">
        <f>IF(A132&gt;=1,SUM(A132*H132),"")</f>
        <v/>
      </c>
    </row>
    <row r="133" spans="1:9" s="47" customFormat="1" ht="17.25" customHeight="1" x14ac:dyDescent="0.2">
      <c r="A133" s="981"/>
      <c r="B133" s="602"/>
      <c r="C133" s="628" t="s">
        <v>1891</v>
      </c>
      <c r="D133" s="112"/>
      <c r="E133" s="111"/>
      <c r="F133" s="112"/>
      <c r="G133" s="111"/>
      <c r="H133" s="214"/>
      <c r="I133" s="992" t="str">
        <f>IF(A133&gt;=1,SUM(A133*H134),"")</f>
        <v/>
      </c>
    </row>
    <row r="134" spans="1:9" s="47" customFormat="1" x14ac:dyDescent="0.2">
      <c r="A134" s="977"/>
      <c r="B134" s="602"/>
      <c r="C134" s="625" t="s">
        <v>976</v>
      </c>
      <c r="D134" s="10"/>
      <c r="E134" s="9"/>
      <c r="F134" s="10" t="s">
        <v>178</v>
      </c>
      <c r="G134" s="9"/>
      <c r="H134" s="87"/>
      <c r="I134" s="993" t="str">
        <f>IF(A134&gt;=1,SUM(A134*H134),"")</f>
        <v/>
      </c>
    </row>
    <row r="135" spans="1:9" s="47" customFormat="1" ht="15" customHeight="1" x14ac:dyDescent="0.2">
      <c r="A135" s="144"/>
      <c r="B135" s="605"/>
      <c r="C135" s="640" t="s">
        <v>1034</v>
      </c>
      <c r="E135" s="247"/>
      <c r="F135" s="289"/>
      <c r="G135" s="247"/>
      <c r="H135" s="300"/>
      <c r="I135" s="495"/>
    </row>
    <row r="136" spans="1:9" ht="12" customHeight="1" x14ac:dyDescent="0.2">
      <c r="A136" s="14" t="s">
        <v>1538</v>
      </c>
      <c r="B136" s="604"/>
      <c r="C136" s="538"/>
      <c r="D136" s="112"/>
      <c r="E136" s="111"/>
      <c r="F136" s="112"/>
      <c r="G136" s="111"/>
      <c r="H136" s="214"/>
      <c r="I136" s="462"/>
    </row>
    <row r="137" spans="1:9" s="47" customFormat="1" x14ac:dyDescent="0.2">
      <c r="A137" s="311"/>
      <c r="B137" s="572"/>
      <c r="C137" s="339" t="s">
        <v>1892</v>
      </c>
      <c r="D137" s="112" t="s">
        <v>1621</v>
      </c>
      <c r="E137" s="24">
        <v>2003</v>
      </c>
      <c r="F137" s="10" t="s">
        <v>2162</v>
      </c>
      <c r="G137" s="24">
        <v>2010</v>
      </c>
      <c r="H137" s="92" t="s">
        <v>1056</v>
      </c>
      <c r="I137" s="496" t="str">
        <f>IF(A137&gt;=1,SUM(A137*H137),"")</f>
        <v/>
      </c>
    </row>
    <row r="138" spans="1:9" s="47" customFormat="1" x14ac:dyDescent="0.2">
      <c r="A138" s="407"/>
      <c r="B138" s="594"/>
      <c r="C138" s="617" t="s">
        <v>1917</v>
      </c>
      <c r="D138" s="124" t="s">
        <v>1957</v>
      </c>
      <c r="E138" s="39">
        <v>2003</v>
      </c>
      <c r="F138" s="38" t="s">
        <v>2162</v>
      </c>
      <c r="G138" s="39">
        <v>2010</v>
      </c>
      <c r="H138" s="83" t="s">
        <v>564</v>
      </c>
      <c r="I138" s="485" t="str">
        <f>IF(A138&gt;=1,SUM(A138*H138),"")</f>
        <v/>
      </c>
    </row>
    <row r="139" spans="1:9" ht="15" customHeight="1" x14ac:dyDescent="0.2">
      <c r="A139" s="40"/>
      <c r="B139" s="40"/>
      <c r="C139" s="126"/>
      <c r="D139" s="108"/>
      <c r="E139" s="108"/>
      <c r="F139" s="164"/>
      <c r="G139" s="976" t="s">
        <v>2158</v>
      </c>
      <c r="H139" s="976"/>
      <c r="I139" s="234">
        <f>SUM(I109:I138)</f>
        <v>0</v>
      </c>
    </row>
    <row r="140" spans="1:9" ht="17.25" customHeight="1" x14ac:dyDescent="0.2">
      <c r="A140" s="40"/>
      <c r="B140" s="40"/>
      <c r="C140" s="41"/>
      <c r="D140" s="42"/>
      <c r="E140" s="7"/>
      <c r="F140" s="978" t="s">
        <v>2438</v>
      </c>
      <c r="G140" s="978"/>
      <c r="H140" s="978"/>
      <c r="I140" s="478">
        <f>I139*18.75%</f>
        <v>0</v>
      </c>
    </row>
    <row r="141" spans="1:9" ht="20.25" customHeight="1" x14ac:dyDescent="0.2">
      <c r="A141" s="40"/>
      <c r="B141" s="40"/>
      <c r="C141" s="41"/>
      <c r="D141" s="42"/>
      <c r="E141" s="7"/>
      <c r="F141" s="42"/>
      <c r="G141" s="979" t="s">
        <v>2320</v>
      </c>
      <c r="H141" s="979"/>
      <c r="I141" s="499">
        <f>I139+I140</f>
        <v>0</v>
      </c>
    </row>
    <row r="142" spans="1:9" s="47" customFormat="1" ht="16.5" customHeight="1" x14ac:dyDescent="0.2">
      <c r="A142" s="40"/>
      <c r="B142" s="602"/>
      <c r="C142" s="628" t="s">
        <v>1891</v>
      </c>
      <c r="D142" s="112"/>
      <c r="E142" s="111"/>
      <c r="F142" s="112"/>
      <c r="G142" s="111"/>
      <c r="H142" s="111"/>
      <c r="I142" s="116"/>
    </row>
    <row r="143" spans="1:9" s="47" customFormat="1" ht="12" customHeight="1" x14ac:dyDescent="0.2">
      <c r="A143" s="40"/>
      <c r="B143" s="602"/>
      <c r="C143" s="178" t="s">
        <v>1411</v>
      </c>
      <c r="D143" s="112"/>
      <c r="E143" s="111"/>
      <c r="F143" s="121"/>
      <c r="G143" s="111"/>
      <c r="H143" s="111"/>
      <c r="I143" s="116"/>
    </row>
    <row r="144" spans="1:9" ht="12.75" customHeight="1" x14ac:dyDescent="0.2">
      <c r="A144" s="407"/>
      <c r="B144" s="594"/>
      <c r="C144" s="617" t="s">
        <v>1918</v>
      </c>
      <c r="D144" s="124" t="s">
        <v>1958</v>
      </c>
      <c r="E144" s="39">
        <v>2003</v>
      </c>
      <c r="F144" s="10" t="s">
        <v>2162</v>
      </c>
      <c r="G144" s="39">
        <v>2010</v>
      </c>
      <c r="H144" s="83" t="s">
        <v>2159</v>
      </c>
      <c r="I144" s="465" t="str">
        <f>IF(A144&gt;=1,SUM(A144*H144),"")</f>
        <v/>
      </c>
    </row>
    <row r="145" spans="1:9" ht="12.75" customHeight="1" x14ac:dyDescent="0.2">
      <c r="A145" s="407"/>
      <c r="B145" s="594"/>
      <c r="C145" s="617" t="s">
        <v>1201</v>
      </c>
      <c r="D145" s="124" t="s">
        <v>1959</v>
      </c>
      <c r="E145" s="2">
        <v>2003</v>
      </c>
      <c r="F145" s="10" t="s">
        <v>2162</v>
      </c>
      <c r="G145" s="39">
        <v>2010</v>
      </c>
      <c r="H145" s="83" t="s">
        <v>2160</v>
      </c>
      <c r="I145" s="485" t="str">
        <f>IF(A145&gt;=1,SUM(A145*H145),"")</f>
        <v/>
      </c>
    </row>
    <row r="146" spans="1:9" ht="12.75" customHeight="1" x14ac:dyDescent="0.2">
      <c r="A146" s="51"/>
      <c r="B146" s="544"/>
      <c r="C146" s="98" t="s">
        <v>489</v>
      </c>
      <c r="D146" s="124" t="s">
        <v>1960</v>
      </c>
      <c r="E146" s="2">
        <v>2003</v>
      </c>
      <c r="F146" s="10" t="s">
        <v>2162</v>
      </c>
      <c r="G146" s="39">
        <v>2010</v>
      </c>
      <c r="H146" s="83" t="s">
        <v>1057</v>
      </c>
      <c r="I146" s="485" t="str">
        <f>IF(A146&gt;=1,SUM(A146*H146),"")</f>
        <v/>
      </c>
    </row>
    <row r="147" spans="1:9" ht="12.75" customHeight="1" x14ac:dyDescent="0.2">
      <c r="A147" s="51"/>
      <c r="B147" s="544"/>
      <c r="C147" s="98" t="s">
        <v>1178</v>
      </c>
      <c r="D147" s="124" t="s">
        <v>1041</v>
      </c>
      <c r="E147" s="2">
        <v>2003</v>
      </c>
      <c r="F147" s="10" t="s">
        <v>2162</v>
      </c>
      <c r="G147" s="39">
        <v>2010</v>
      </c>
      <c r="H147" s="83" t="s">
        <v>1057</v>
      </c>
      <c r="I147" s="485" t="str">
        <f>IF(A147&gt;=1,SUM(A147*H147),"")</f>
        <v/>
      </c>
    </row>
    <row r="148" spans="1:9" ht="12.75" customHeight="1" x14ac:dyDescent="0.2">
      <c r="A148" s="51"/>
      <c r="B148" s="544"/>
      <c r="C148" s="172" t="s">
        <v>490</v>
      </c>
      <c r="D148" s="124" t="s">
        <v>1042</v>
      </c>
      <c r="E148" s="39">
        <v>2003</v>
      </c>
      <c r="F148" s="10" t="s">
        <v>2162</v>
      </c>
      <c r="G148" s="39">
        <v>2010</v>
      </c>
      <c r="H148" s="83" t="s">
        <v>1058</v>
      </c>
      <c r="I148" s="485" t="str">
        <f>IF(A148&gt;=1,SUM(A148*H148),"")</f>
        <v/>
      </c>
    </row>
    <row r="149" spans="1:9" ht="12.75" customHeight="1" x14ac:dyDescent="0.2">
      <c r="A149" s="311"/>
      <c r="B149" s="572"/>
      <c r="C149" s="649" t="s">
        <v>491</v>
      </c>
      <c r="D149" s="121" t="s">
        <v>1043</v>
      </c>
      <c r="E149" s="24">
        <v>2003</v>
      </c>
      <c r="F149" s="10" t="s">
        <v>2162</v>
      </c>
      <c r="G149" s="9">
        <v>2010</v>
      </c>
      <c r="H149" s="82" t="s">
        <v>1058</v>
      </c>
      <c r="I149" s="497" t="str">
        <f t="shared" ref="I149:I169" si="1">IF(A149&gt;=1,SUM(A149*H149),"")</f>
        <v/>
      </c>
    </row>
    <row r="150" spans="1:9" ht="12.75" customHeight="1" x14ac:dyDescent="0.2">
      <c r="A150" s="407"/>
      <c r="B150" s="594"/>
      <c r="C150" s="621" t="s">
        <v>492</v>
      </c>
      <c r="D150" s="124" t="s">
        <v>1044</v>
      </c>
      <c r="E150" s="2">
        <v>2003</v>
      </c>
      <c r="F150" s="10" t="s">
        <v>2162</v>
      </c>
      <c r="G150" s="39">
        <v>2010</v>
      </c>
      <c r="H150" s="83" t="s">
        <v>1059</v>
      </c>
      <c r="I150" s="485" t="str">
        <f t="shared" si="1"/>
        <v/>
      </c>
    </row>
    <row r="151" spans="1:9" ht="12.75" customHeight="1" x14ac:dyDescent="0.2">
      <c r="A151" s="407"/>
      <c r="B151" s="594"/>
      <c r="C151" s="617" t="s">
        <v>493</v>
      </c>
      <c r="D151" s="124" t="s">
        <v>1045</v>
      </c>
      <c r="E151" s="2">
        <v>2003</v>
      </c>
      <c r="F151" s="10" t="s">
        <v>2162</v>
      </c>
      <c r="G151" s="39">
        <v>2010</v>
      </c>
      <c r="H151" s="83" t="s">
        <v>2160</v>
      </c>
      <c r="I151" s="485" t="str">
        <f t="shared" si="1"/>
        <v/>
      </c>
    </row>
    <row r="152" spans="1:9" ht="12.75" customHeight="1" x14ac:dyDescent="0.2">
      <c r="A152" s="407"/>
      <c r="B152" s="594"/>
      <c r="C152" s="617" t="s">
        <v>2</v>
      </c>
      <c r="D152" s="124" t="s">
        <v>1046</v>
      </c>
      <c r="E152" s="39">
        <v>2003</v>
      </c>
      <c r="F152" s="10" t="s">
        <v>2162</v>
      </c>
      <c r="G152" s="39">
        <v>2010</v>
      </c>
      <c r="H152" s="83" t="s">
        <v>1060</v>
      </c>
      <c r="I152" s="485" t="str">
        <f t="shared" si="1"/>
        <v/>
      </c>
    </row>
    <row r="153" spans="1:9" ht="12.75" customHeight="1" x14ac:dyDescent="0.2">
      <c r="A153" s="311"/>
      <c r="B153" s="572"/>
      <c r="C153" s="616" t="s">
        <v>977</v>
      </c>
      <c r="D153" s="121" t="s">
        <v>1047</v>
      </c>
      <c r="E153" s="24">
        <v>2003</v>
      </c>
      <c r="F153" s="10" t="s">
        <v>2162</v>
      </c>
      <c r="G153" s="9">
        <v>2010</v>
      </c>
      <c r="H153" s="82" t="s">
        <v>1061</v>
      </c>
      <c r="I153" s="485" t="str">
        <f t="shared" si="1"/>
        <v/>
      </c>
    </row>
    <row r="154" spans="1:9" ht="12.75" customHeight="1" x14ac:dyDescent="0.2">
      <c r="A154" s="407"/>
      <c r="B154" s="594"/>
      <c r="C154" s="617" t="s">
        <v>1620</v>
      </c>
      <c r="D154" s="124" t="s">
        <v>1048</v>
      </c>
      <c r="E154" s="2">
        <v>2003</v>
      </c>
      <c r="F154" s="10" t="s">
        <v>2162</v>
      </c>
      <c r="G154" s="39">
        <v>2010</v>
      </c>
      <c r="H154" s="83" t="s">
        <v>560</v>
      </c>
      <c r="I154" s="485" t="str">
        <f t="shared" si="1"/>
        <v/>
      </c>
    </row>
    <row r="155" spans="1:9" ht="12.75" customHeight="1" x14ac:dyDescent="0.2">
      <c r="A155" s="407"/>
      <c r="B155" s="594"/>
      <c r="C155" s="617" t="s">
        <v>978</v>
      </c>
      <c r="D155" s="124" t="s">
        <v>1049</v>
      </c>
      <c r="E155" s="2">
        <v>2003</v>
      </c>
      <c r="F155" s="10" t="s">
        <v>2162</v>
      </c>
      <c r="G155" s="39">
        <v>2010</v>
      </c>
      <c r="H155" s="83" t="s">
        <v>562</v>
      </c>
      <c r="I155" s="485" t="str">
        <f t="shared" si="1"/>
        <v/>
      </c>
    </row>
    <row r="156" spans="1:9" ht="12.75" customHeight="1" x14ac:dyDescent="0.2">
      <c r="A156" s="407"/>
      <c r="B156" s="594"/>
      <c r="C156" s="617" t="s">
        <v>979</v>
      </c>
      <c r="D156" s="124" t="s">
        <v>1050</v>
      </c>
      <c r="E156" s="2">
        <v>2003</v>
      </c>
      <c r="F156" s="10" t="s">
        <v>2162</v>
      </c>
      <c r="G156" s="39">
        <v>2010</v>
      </c>
      <c r="H156" s="83" t="s">
        <v>563</v>
      </c>
      <c r="I156" s="485" t="str">
        <f t="shared" si="1"/>
        <v/>
      </c>
    </row>
    <row r="157" spans="1:9" ht="12.75" customHeight="1" x14ac:dyDescent="0.2">
      <c r="A157" s="407"/>
      <c r="B157" s="594"/>
      <c r="C157" s="617" t="s">
        <v>1680</v>
      </c>
      <c r="D157" s="124" t="s">
        <v>1051</v>
      </c>
      <c r="E157" s="2">
        <v>2003</v>
      </c>
      <c r="F157" s="10" t="s">
        <v>2162</v>
      </c>
      <c r="G157" s="39">
        <v>2010</v>
      </c>
      <c r="H157" s="83" t="s">
        <v>564</v>
      </c>
      <c r="I157" s="485" t="str">
        <f t="shared" si="1"/>
        <v/>
      </c>
    </row>
    <row r="158" spans="1:9" ht="12.75" customHeight="1" x14ac:dyDescent="0.2">
      <c r="A158" s="407"/>
      <c r="B158" s="594"/>
      <c r="C158" s="617" t="s">
        <v>1681</v>
      </c>
      <c r="D158" s="124" t="s">
        <v>1052</v>
      </c>
      <c r="E158" s="2">
        <v>2003</v>
      </c>
      <c r="F158" s="10" t="s">
        <v>2162</v>
      </c>
      <c r="G158" s="39">
        <v>2010</v>
      </c>
      <c r="H158" s="83" t="s">
        <v>561</v>
      </c>
      <c r="I158" s="485" t="str">
        <f t="shared" si="1"/>
        <v/>
      </c>
    </row>
    <row r="159" spans="1:9" ht="12.75" customHeight="1" x14ac:dyDescent="0.2">
      <c r="A159" s="407"/>
      <c r="B159" s="594"/>
      <c r="C159" s="617" t="s">
        <v>2084</v>
      </c>
      <c r="D159" s="124" t="s">
        <v>1053</v>
      </c>
      <c r="E159" s="2">
        <v>2003</v>
      </c>
      <c r="F159" s="10" t="s">
        <v>2162</v>
      </c>
      <c r="G159" s="39">
        <v>2010</v>
      </c>
      <c r="H159" s="83" t="s">
        <v>565</v>
      </c>
      <c r="I159" s="485" t="str">
        <f t="shared" si="1"/>
        <v/>
      </c>
    </row>
    <row r="160" spans="1:9" ht="12.75" customHeight="1" x14ac:dyDescent="0.2">
      <c r="A160" s="407"/>
      <c r="B160" s="594"/>
      <c r="C160" s="617" t="s">
        <v>2085</v>
      </c>
      <c r="D160" s="124" t="s">
        <v>1054</v>
      </c>
      <c r="E160" s="39">
        <v>2003</v>
      </c>
      <c r="F160" s="10" t="s">
        <v>2162</v>
      </c>
      <c r="G160" s="39">
        <v>2010</v>
      </c>
      <c r="H160" s="83" t="s">
        <v>562</v>
      </c>
      <c r="I160" s="485" t="str">
        <f t="shared" si="1"/>
        <v/>
      </c>
    </row>
    <row r="161" spans="1:9" ht="15.75" customHeight="1" x14ac:dyDescent="0.2">
      <c r="A161" s="558" t="s">
        <v>1964</v>
      </c>
      <c r="B161" s="627"/>
      <c r="C161" s="559"/>
      <c r="D161" s="112"/>
      <c r="E161" s="111"/>
      <c r="F161" s="112"/>
      <c r="G161" s="111"/>
      <c r="H161" s="214"/>
      <c r="I161" s="498"/>
    </row>
    <row r="162" spans="1:9" s="47" customFormat="1" x14ac:dyDescent="0.2">
      <c r="A162" s="537"/>
      <c r="B162" s="572"/>
      <c r="C162" s="342" t="s">
        <v>1965</v>
      </c>
      <c r="D162" s="9" t="s">
        <v>1966</v>
      </c>
      <c r="E162" s="55">
        <v>2006</v>
      </c>
      <c r="F162" s="295" t="s">
        <v>1011</v>
      </c>
      <c r="G162" s="55">
        <v>2013</v>
      </c>
      <c r="H162" s="82">
        <v>16.989999999999998</v>
      </c>
      <c r="I162" s="497" t="str">
        <f t="shared" si="1"/>
        <v/>
      </c>
    </row>
    <row r="163" spans="1:9" s="47" customFormat="1" ht="17.25" customHeight="1" x14ac:dyDescent="0.2">
      <c r="A163" s="40"/>
      <c r="B163" s="602"/>
      <c r="C163" s="628" t="s">
        <v>1062</v>
      </c>
      <c r="D163" s="112"/>
      <c r="E163" s="111"/>
      <c r="F163" s="112"/>
      <c r="G163" s="111"/>
      <c r="H163" s="214"/>
      <c r="I163" s="498" t="str">
        <f t="shared" si="1"/>
        <v/>
      </c>
    </row>
    <row r="164" spans="1:9" ht="15.75" customHeight="1" x14ac:dyDescent="0.2">
      <c r="A164" s="14" t="s">
        <v>682</v>
      </c>
      <c r="B164" s="604"/>
      <c r="C164" s="538"/>
      <c r="D164" s="112"/>
      <c r="E164" s="111"/>
      <c r="F164" s="112"/>
      <c r="G164" s="111"/>
      <c r="H164" s="214"/>
      <c r="I164" s="482"/>
    </row>
    <row r="165" spans="1:9" s="47" customFormat="1" x14ac:dyDescent="0.2">
      <c r="A165" s="976"/>
      <c r="B165" s="602"/>
      <c r="C165" s="284" t="s">
        <v>291</v>
      </c>
      <c r="D165" s="81"/>
      <c r="E165" s="66"/>
      <c r="F165" s="292"/>
      <c r="G165" s="66"/>
      <c r="H165" s="92"/>
      <c r="I165" s="482" t="str">
        <f t="shared" si="1"/>
        <v/>
      </c>
    </row>
    <row r="166" spans="1:9" s="47" customFormat="1" ht="12.75" customHeight="1" x14ac:dyDescent="0.2">
      <c r="A166" s="977"/>
      <c r="B166" s="602" t="s">
        <v>64</v>
      </c>
      <c r="C166" s="598" t="s">
        <v>1036</v>
      </c>
      <c r="D166" s="112" t="s">
        <v>292</v>
      </c>
      <c r="E166" s="24">
        <v>1999</v>
      </c>
      <c r="F166" s="23" t="s">
        <v>178</v>
      </c>
      <c r="G166" s="24">
        <v>2006</v>
      </c>
      <c r="H166" s="176">
        <v>68.47</v>
      </c>
      <c r="I166" s="497" t="str">
        <f>IF(A165&gt;=1,SUM(A165*H166),"")</f>
        <v/>
      </c>
    </row>
    <row r="167" spans="1:9" ht="12.75" customHeight="1" x14ac:dyDescent="0.2">
      <c r="A167" s="624"/>
      <c r="B167" s="551" t="s">
        <v>65</v>
      </c>
      <c r="C167" s="638" t="s">
        <v>1322</v>
      </c>
      <c r="D167" s="39" t="s">
        <v>1112</v>
      </c>
      <c r="E167" s="2">
        <v>1999</v>
      </c>
      <c r="F167" s="38" t="s">
        <v>178</v>
      </c>
      <c r="G167" s="39">
        <v>2006</v>
      </c>
      <c r="H167" s="83">
        <v>104.47</v>
      </c>
      <c r="I167" s="485" t="str">
        <f t="shared" si="1"/>
        <v/>
      </c>
    </row>
    <row r="168" spans="1:9" ht="12.75" customHeight="1" x14ac:dyDescent="0.2">
      <c r="A168" s="624"/>
      <c r="B168" s="551"/>
      <c r="C168" s="638" t="s">
        <v>1111</v>
      </c>
      <c r="D168" s="39" t="s">
        <v>1113</v>
      </c>
      <c r="E168" s="39">
        <v>1999</v>
      </c>
      <c r="F168" s="38" t="s">
        <v>178</v>
      </c>
      <c r="G168" s="39">
        <v>2006</v>
      </c>
      <c r="H168" s="83">
        <v>9.4700000000000006</v>
      </c>
      <c r="I168" s="485" t="str">
        <f t="shared" si="1"/>
        <v/>
      </c>
    </row>
    <row r="169" spans="1:9" s="47" customFormat="1" ht="12.75" customHeight="1" x14ac:dyDescent="0.2">
      <c r="A169" s="311"/>
      <c r="B169" s="572"/>
      <c r="C169" s="597" t="s">
        <v>1114</v>
      </c>
      <c r="D169" s="121" t="s">
        <v>1115</v>
      </c>
      <c r="E169" s="39">
        <v>1999</v>
      </c>
      <c r="F169" s="38" t="s">
        <v>178</v>
      </c>
      <c r="G169" s="39">
        <v>2006</v>
      </c>
      <c r="H169" s="176">
        <v>16.97</v>
      </c>
      <c r="I169" s="485" t="str">
        <f t="shared" si="1"/>
        <v/>
      </c>
    </row>
    <row r="171" spans="1:9" ht="21" customHeight="1" x14ac:dyDescent="0.2">
      <c r="A171" s="40"/>
      <c r="B171" s="40"/>
      <c r="C171" s="126"/>
      <c r="D171" s="108"/>
      <c r="E171" s="108"/>
      <c r="F171" s="164"/>
      <c r="G171" s="976" t="s">
        <v>2158</v>
      </c>
      <c r="H171" s="976"/>
      <c r="I171" s="234">
        <f>SUM(I142:I169)</f>
        <v>0</v>
      </c>
    </row>
    <row r="172" spans="1:9" ht="17.25" customHeight="1" x14ac:dyDescent="0.2">
      <c r="A172" s="40"/>
      <c r="B172" s="40"/>
      <c r="C172" s="41"/>
      <c r="D172" s="42"/>
      <c r="E172" s="7"/>
      <c r="F172" s="978" t="s">
        <v>2438</v>
      </c>
      <c r="G172" s="978"/>
      <c r="H172" s="978"/>
      <c r="I172" s="478">
        <f>I171*18.75%</f>
        <v>0</v>
      </c>
    </row>
    <row r="173" spans="1:9" s="47" customFormat="1" ht="20.25" customHeight="1" x14ac:dyDescent="0.2">
      <c r="A173" s="40"/>
      <c r="B173" s="40"/>
      <c r="C173" s="41"/>
      <c r="D173" s="42"/>
      <c r="E173" s="7"/>
      <c r="F173" s="42"/>
      <c r="G173" s="979" t="s">
        <v>2320</v>
      </c>
      <c r="H173" s="979"/>
      <c r="I173" s="499">
        <f>I171+I172</f>
        <v>0</v>
      </c>
    </row>
    <row r="174" spans="1:9" s="47" customFormat="1" ht="16.5" customHeight="1" x14ac:dyDescent="0.2">
      <c r="A174" s="217"/>
      <c r="B174" s="632"/>
      <c r="C174" s="270" t="s">
        <v>1034</v>
      </c>
      <c r="D174" s="210"/>
      <c r="E174" s="210"/>
      <c r="F174" s="213"/>
      <c r="G174" s="210"/>
      <c r="H174" s="92"/>
      <c r="I174" s="994" t="s">
        <v>1608</v>
      </c>
    </row>
    <row r="175" spans="1:9" ht="10.5" customHeight="1" x14ac:dyDescent="0.2">
      <c r="A175" s="14" t="s">
        <v>343</v>
      </c>
      <c r="B175" s="604"/>
      <c r="C175" s="538"/>
      <c r="D175" s="112"/>
      <c r="E175" s="111"/>
      <c r="F175" s="112"/>
      <c r="G175" s="111"/>
      <c r="H175" s="214"/>
      <c r="I175" s="995"/>
    </row>
    <row r="176" spans="1:9" s="47" customFormat="1" x14ac:dyDescent="0.2">
      <c r="A176" s="311"/>
      <c r="B176" s="572"/>
      <c r="C176" s="626" t="s">
        <v>344</v>
      </c>
      <c r="D176" s="249" t="s">
        <v>342</v>
      </c>
      <c r="E176" s="9">
        <v>2005</v>
      </c>
      <c r="F176" s="10" t="s">
        <v>1011</v>
      </c>
      <c r="G176" s="9">
        <v>2012</v>
      </c>
      <c r="H176" s="87">
        <v>7.95</v>
      </c>
      <c r="I176" s="996"/>
    </row>
    <row r="177" spans="1:9" s="47" customFormat="1" ht="15.75" customHeight="1" x14ac:dyDescent="0.2">
      <c r="A177" s="475"/>
      <c r="B177" s="565"/>
      <c r="C177" s="312" t="s">
        <v>358</v>
      </c>
      <c r="D177" s="113"/>
      <c r="E177" s="114"/>
      <c r="F177" s="113"/>
      <c r="G177" s="114"/>
      <c r="H177" s="298"/>
      <c r="I177" s="928"/>
    </row>
    <row r="178" spans="1:9" s="47" customFormat="1" ht="12.75" customHeight="1" x14ac:dyDescent="0.2">
      <c r="A178" s="79"/>
      <c r="B178" s="550"/>
      <c r="C178" s="104" t="s">
        <v>2112</v>
      </c>
      <c r="D178" s="121"/>
      <c r="E178" s="122"/>
      <c r="F178" s="121"/>
      <c r="G178" s="122"/>
      <c r="H178" s="176"/>
      <c r="I178" s="45"/>
    </row>
    <row r="179" spans="1:9" s="47" customFormat="1" ht="16.5" customHeight="1" x14ac:dyDescent="0.2">
      <c r="A179" s="78"/>
      <c r="B179" s="602"/>
      <c r="C179" s="107" t="s">
        <v>1896</v>
      </c>
      <c r="E179" s="66"/>
      <c r="F179" s="291"/>
      <c r="G179" s="66"/>
      <c r="H179" s="288"/>
      <c r="I179" s="1002"/>
    </row>
    <row r="180" spans="1:9" s="47" customFormat="1" ht="14.25" customHeight="1" x14ac:dyDescent="0.2">
      <c r="A180" s="311"/>
      <c r="B180" s="572"/>
      <c r="C180" s="596" t="s">
        <v>2112</v>
      </c>
      <c r="D180" s="80"/>
      <c r="E180" s="223"/>
      <c r="F180" s="293"/>
      <c r="G180" s="223"/>
      <c r="H180" s="82"/>
      <c r="I180" s="1003"/>
    </row>
    <row r="181" spans="1:9" s="47" customFormat="1" ht="17.25" customHeight="1" x14ac:dyDescent="0.2">
      <c r="A181" s="144"/>
      <c r="B181" s="605"/>
      <c r="C181" s="640" t="s">
        <v>1897</v>
      </c>
      <c r="D181" s="64"/>
      <c r="E181" s="247"/>
      <c r="F181" s="289"/>
      <c r="G181" s="247"/>
      <c r="H181" s="300"/>
      <c r="I181" s="1002"/>
    </row>
    <row r="182" spans="1:9" s="47" customFormat="1" x14ac:dyDescent="0.2">
      <c r="A182" s="311"/>
      <c r="B182" s="572"/>
      <c r="C182" s="596" t="s">
        <v>2112</v>
      </c>
      <c r="D182" s="80"/>
      <c r="E182" s="223"/>
      <c r="F182" s="293"/>
      <c r="G182" s="223"/>
      <c r="H182" s="82"/>
      <c r="I182" s="1003"/>
    </row>
    <row r="183" spans="1:9" s="47" customFormat="1" ht="15" customHeight="1" x14ac:dyDescent="0.2">
      <c r="A183" s="40"/>
      <c r="B183" s="602"/>
      <c r="C183" s="178" t="s">
        <v>184</v>
      </c>
      <c r="E183" s="66"/>
      <c r="F183" s="291"/>
      <c r="G183" s="66"/>
      <c r="H183" s="288"/>
      <c r="I183" s="1002"/>
    </row>
    <row r="184" spans="1:9" x14ac:dyDescent="0.2">
      <c r="A184" s="476"/>
      <c r="B184" s="587"/>
      <c r="C184" s="596" t="s">
        <v>2112</v>
      </c>
      <c r="D184" s="55"/>
      <c r="E184" s="55"/>
      <c r="F184" s="57"/>
      <c r="G184" s="55"/>
      <c r="H184" s="82"/>
      <c r="I184" s="1003"/>
    </row>
    <row r="185" spans="1:9" s="47" customFormat="1" ht="13.5" customHeight="1" x14ac:dyDescent="0.2">
      <c r="A185" s="40"/>
      <c r="B185" s="602"/>
      <c r="C185" s="178" t="s">
        <v>185</v>
      </c>
      <c r="E185" s="66"/>
      <c r="F185" s="291"/>
      <c r="G185" s="66"/>
      <c r="H185" s="288"/>
      <c r="I185" s="498"/>
    </row>
    <row r="186" spans="1:9" ht="12" customHeight="1" x14ac:dyDescent="0.2">
      <c r="A186" s="14" t="s">
        <v>682</v>
      </c>
      <c r="B186" s="604"/>
      <c r="C186" s="538"/>
      <c r="D186" s="112"/>
      <c r="E186" s="111"/>
      <c r="F186" s="112"/>
      <c r="G186" s="111"/>
      <c r="H186" s="214"/>
      <c r="I186" s="482"/>
    </row>
    <row r="187" spans="1:9" s="47" customFormat="1" ht="14.25" customHeight="1" x14ac:dyDescent="0.2">
      <c r="A187" s="311"/>
      <c r="B187" s="572"/>
      <c r="C187" s="626" t="s">
        <v>1776</v>
      </c>
      <c r="D187" s="373" t="s">
        <v>1708</v>
      </c>
      <c r="E187" s="55"/>
      <c r="F187" s="295">
        <v>12</v>
      </c>
      <c r="G187" s="55"/>
      <c r="H187" s="82">
        <v>59.6</v>
      </c>
      <c r="I187" s="497" t="str">
        <f t="shared" ref="I187:I202" si="2">IF(A187&gt;=1,SUM(A187*H187),"")</f>
        <v/>
      </c>
    </row>
    <row r="188" spans="1:9" ht="13.5" customHeight="1" x14ac:dyDescent="0.2">
      <c r="A188" s="554" t="s">
        <v>192</v>
      </c>
      <c r="B188" s="627"/>
      <c r="C188" s="555"/>
      <c r="D188" s="112"/>
      <c r="E188" s="111"/>
      <c r="F188" s="112"/>
      <c r="G188" s="111"/>
      <c r="H188" s="214"/>
      <c r="I188" s="498"/>
    </row>
    <row r="189" spans="1:9" s="47" customFormat="1" ht="13.5" customHeight="1" x14ac:dyDescent="0.2">
      <c r="A189" s="311"/>
      <c r="B189" s="572" t="s">
        <v>66</v>
      </c>
      <c r="C189" s="626" t="s">
        <v>1775</v>
      </c>
      <c r="D189" s="388" t="s">
        <v>2245</v>
      </c>
      <c r="E189" s="55">
        <v>2008</v>
      </c>
      <c r="F189" s="295">
        <v>12</v>
      </c>
      <c r="G189" s="55"/>
      <c r="H189" s="82">
        <v>62.76</v>
      </c>
      <c r="I189" s="497" t="str">
        <f t="shared" si="2"/>
        <v/>
      </c>
    </row>
    <row r="190" spans="1:9" s="47" customFormat="1" x14ac:dyDescent="0.2">
      <c r="A190" s="280"/>
      <c r="B190" s="645"/>
      <c r="C190" s="560" t="s">
        <v>1034</v>
      </c>
      <c r="D190" s="50"/>
      <c r="E190" s="50"/>
      <c r="F190" s="265"/>
      <c r="G190" s="50"/>
      <c r="H190" s="89"/>
      <c r="I190" s="498" t="str">
        <f t="shared" si="2"/>
        <v/>
      </c>
    </row>
    <row r="191" spans="1:9" s="47" customFormat="1" ht="12" customHeight="1" x14ac:dyDescent="0.2">
      <c r="A191" s="14" t="s">
        <v>1709</v>
      </c>
      <c r="B191" s="604"/>
      <c r="C191" s="538"/>
      <c r="D191" s="210"/>
      <c r="E191" s="210"/>
      <c r="F191" s="213"/>
      <c r="G191" s="210"/>
      <c r="H191" s="92"/>
      <c r="I191" s="482"/>
    </row>
    <row r="192" spans="1:9" ht="11.25" customHeight="1" x14ac:dyDescent="0.2">
      <c r="A192" s="311"/>
      <c r="B192" s="572"/>
      <c r="C192" s="626" t="s">
        <v>1710</v>
      </c>
      <c r="D192" s="55" t="s">
        <v>1711</v>
      </c>
      <c r="E192" s="55">
        <v>2005</v>
      </c>
      <c r="F192" s="57">
        <v>12</v>
      </c>
      <c r="G192" s="55">
        <v>2012</v>
      </c>
      <c r="H192" s="82">
        <v>6.99</v>
      </c>
      <c r="I192" s="497" t="str">
        <f t="shared" si="2"/>
        <v/>
      </c>
    </row>
    <row r="193" spans="1:9" s="47" customFormat="1" x14ac:dyDescent="0.2">
      <c r="A193" s="554" t="s">
        <v>1712</v>
      </c>
      <c r="B193" s="627"/>
      <c r="C193" s="555"/>
      <c r="D193" s="210"/>
      <c r="E193" s="210"/>
      <c r="F193" s="213"/>
      <c r="G193" s="210"/>
      <c r="H193" s="92"/>
      <c r="I193" s="498"/>
    </row>
    <row r="194" spans="1:9" ht="14.25" customHeight="1" x14ac:dyDescent="0.2">
      <c r="A194" s="311"/>
      <c r="B194" s="572"/>
      <c r="C194" s="626" t="s">
        <v>1713</v>
      </c>
      <c r="D194" s="55" t="s">
        <v>1711</v>
      </c>
      <c r="E194" s="55">
        <v>2005</v>
      </c>
      <c r="F194" s="57">
        <v>12</v>
      </c>
      <c r="G194" s="55">
        <v>2012</v>
      </c>
      <c r="H194" s="82">
        <v>6.99</v>
      </c>
      <c r="I194" s="497" t="str">
        <f t="shared" si="2"/>
        <v/>
      </c>
    </row>
    <row r="195" spans="1:9" s="47" customFormat="1" x14ac:dyDescent="0.2">
      <c r="A195" s="554" t="s">
        <v>1714</v>
      </c>
      <c r="B195" s="627"/>
      <c r="C195" s="555"/>
      <c r="D195" s="210"/>
      <c r="E195" s="210"/>
      <c r="F195" s="213"/>
      <c r="G195" s="210"/>
      <c r="H195" s="92"/>
      <c r="I195" s="498"/>
    </row>
    <row r="196" spans="1:9" ht="11.25" customHeight="1" x14ac:dyDescent="0.2">
      <c r="A196" s="311"/>
      <c r="B196" s="572"/>
      <c r="C196" s="626" t="s">
        <v>1715</v>
      </c>
      <c r="D196" s="55" t="s">
        <v>1716</v>
      </c>
      <c r="E196" s="55">
        <v>2005</v>
      </c>
      <c r="F196" s="57">
        <v>12</v>
      </c>
      <c r="G196" s="55">
        <v>2012</v>
      </c>
      <c r="H196" s="82">
        <v>14</v>
      </c>
      <c r="I196" s="497" t="str">
        <f t="shared" si="2"/>
        <v/>
      </c>
    </row>
    <row r="197" spans="1:9" s="47" customFormat="1" ht="12" customHeight="1" x14ac:dyDescent="0.2">
      <c r="A197" s="554" t="s">
        <v>1717</v>
      </c>
      <c r="B197" s="627"/>
      <c r="C197" s="555"/>
      <c r="D197" s="210"/>
      <c r="E197" s="210"/>
      <c r="F197" s="213"/>
      <c r="G197" s="210"/>
      <c r="H197" s="92"/>
      <c r="I197" s="498"/>
    </row>
    <row r="198" spans="1:9" ht="12" customHeight="1" x14ac:dyDescent="0.2">
      <c r="A198" s="311"/>
      <c r="B198" s="572"/>
      <c r="C198" s="626" t="s">
        <v>1718</v>
      </c>
      <c r="D198" s="55" t="s">
        <v>321</v>
      </c>
      <c r="E198" s="55">
        <v>2005</v>
      </c>
      <c r="F198" s="57">
        <v>12</v>
      </c>
      <c r="G198" s="55">
        <v>2012</v>
      </c>
      <c r="H198" s="82">
        <v>11</v>
      </c>
      <c r="I198" s="497" t="str">
        <f t="shared" si="2"/>
        <v/>
      </c>
    </row>
    <row r="199" spans="1:9" s="47" customFormat="1" ht="12" customHeight="1" x14ac:dyDescent="0.2">
      <c r="A199" s="554" t="s">
        <v>2163</v>
      </c>
      <c r="B199" s="627"/>
      <c r="C199" s="555"/>
      <c r="D199" s="210"/>
      <c r="E199" s="210"/>
      <c r="F199" s="213"/>
      <c r="G199" s="210"/>
      <c r="H199" s="92"/>
      <c r="I199" s="498"/>
    </row>
    <row r="200" spans="1:9" ht="12" customHeight="1" x14ac:dyDescent="0.2">
      <c r="A200" s="311"/>
      <c r="B200" s="572"/>
      <c r="C200" s="626" t="s">
        <v>1564</v>
      </c>
      <c r="D200" s="55">
        <v>679721886</v>
      </c>
      <c r="E200" s="55">
        <v>2005</v>
      </c>
      <c r="F200" s="57">
        <v>12</v>
      </c>
      <c r="G200" s="55">
        <v>2012</v>
      </c>
      <c r="H200" s="82">
        <v>12.48</v>
      </c>
      <c r="I200" s="497" t="str">
        <f t="shared" si="2"/>
        <v/>
      </c>
    </row>
    <row r="201" spans="1:9" s="47" customFormat="1" x14ac:dyDescent="0.2">
      <c r="A201" s="554" t="s">
        <v>322</v>
      </c>
      <c r="B201" s="627"/>
      <c r="C201" s="555"/>
      <c r="D201" s="210"/>
      <c r="E201" s="210"/>
      <c r="F201" s="213"/>
      <c r="G201" s="210"/>
      <c r="H201" s="92"/>
      <c r="I201" s="498"/>
    </row>
    <row r="202" spans="1:9" ht="11.25" customHeight="1" x14ac:dyDescent="0.2">
      <c r="A202" s="311"/>
      <c r="B202" s="572"/>
      <c r="C202" s="626" t="s">
        <v>323</v>
      </c>
      <c r="D202" s="55" t="s">
        <v>324</v>
      </c>
      <c r="E202" s="55">
        <v>2005</v>
      </c>
      <c r="F202" s="57">
        <v>12</v>
      </c>
      <c r="G202" s="55">
        <v>2012</v>
      </c>
      <c r="H202" s="82">
        <v>12</v>
      </c>
      <c r="I202" s="497" t="str">
        <f t="shared" si="2"/>
        <v/>
      </c>
    </row>
    <row r="203" spans="1:9" ht="20.25" customHeight="1" x14ac:dyDescent="0.2">
      <c r="A203" s="40"/>
      <c r="B203" s="40"/>
      <c r="C203" s="126"/>
      <c r="D203" s="108"/>
      <c r="E203" s="108"/>
      <c r="F203" s="164"/>
      <c r="G203" s="976" t="s">
        <v>2158</v>
      </c>
      <c r="H203" s="976"/>
      <c r="I203" s="234">
        <f>SUM(I176:I202)</f>
        <v>0</v>
      </c>
    </row>
    <row r="204" spans="1:9" ht="17.25" customHeight="1" x14ac:dyDescent="0.2">
      <c r="A204" s="40"/>
      <c r="B204" s="40"/>
      <c r="C204" s="41"/>
      <c r="D204" s="42"/>
      <c r="E204" s="7"/>
      <c r="F204" s="978" t="s">
        <v>355</v>
      </c>
      <c r="G204" s="978"/>
      <c r="H204" s="978"/>
      <c r="I204" s="478">
        <f>I203*18.75%</f>
        <v>0</v>
      </c>
    </row>
    <row r="205" spans="1:9" ht="20.25" customHeight="1" x14ac:dyDescent="0.2">
      <c r="A205" s="40"/>
      <c r="B205" s="40"/>
      <c r="C205" s="41"/>
      <c r="D205" s="42"/>
      <c r="E205" s="7"/>
      <c r="F205" s="42"/>
      <c r="G205" s="979" t="s">
        <v>2320</v>
      </c>
      <c r="H205" s="979"/>
      <c r="I205" s="499">
        <f>I203+I204</f>
        <v>0</v>
      </c>
    </row>
    <row r="206" spans="1:9" s="47" customFormat="1" ht="15.75" customHeight="1" x14ac:dyDescent="0.2">
      <c r="A206" s="40"/>
      <c r="B206" s="602"/>
      <c r="C206" s="531" t="s">
        <v>185</v>
      </c>
      <c r="D206" s="112"/>
      <c r="E206" s="111"/>
      <c r="F206" s="112"/>
      <c r="G206" s="111"/>
      <c r="H206" s="111"/>
      <c r="I206" s="480"/>
    </row>
    <row r="207" spans="1:9" s="47" customFormat="1" x14ac:dyDescent="0.2">
      <c r="A207" s="217"/>
      <c r="B207" s="632"/>
      <c r="C207" s="270" t="s">
        <v>1063</v>
      </c>
      <c r="D207" s="210"/>
      <c r="E207" s="210"/>
      <c r="F207" s="213"/>
      <c r="G207" s="210"/>
      <c r="H207" s="92"/>
      <c r="I207" s="482" t="str">
        <f>IF(A207&gt;=1,SUM(A207*H207),"")</f>
        <v/>
      </c>
    </row>
    <row r="208" spans="1:9" s="47" customFormat="1" x14ac:dyDescent="0.2">
      <c r="A208" s="14" t="s">
        <v>325</v>
      </c>
      <c r="B208" s="604"/>
      <c r="C208" s="538"/>
      <c r="D208" s="210"/>
      <c r="E208" s="210"/>
      <c r="F208" s="213"/>
      <c r="G208" s="210"/>
      <c r="H208" s="92"/>
      <c r="I208" s="482"/>
    </row>
    <row r="209" spans="1:9" ht="11.25" customHeight="1" x14ac:dyDescent="0.2">
      <c r="A209" s="311"/>
      <c r="B209" s="572"/>
      <c r="C209" s="626" t="s">
        <v>326</v>
      </c>
      <c r="D209" s="55" t="s">
        <v>327</v>
      </c>
      <c r="E209" s="55">
        <v>2005</v>
      </c>
      <c r="F209" s="57">
        <v>12</v>
      </c>
      <c r="G209" s="55">
        <v>2012</v>
      </c>
      <c r="H209" s="82">
        <v>12.95</v>
      </c>
      <c r="I209" s="497" t="str">
        <f>IF(A209&gt;=1,SUM(A209*H209),"")</f>
        <v/>
      </c>
    </row>
    <row r="210" spans="1:9" s="47" customFormat="1" x14ac:dyDescent="0.2">
      <c r="A210" s="554" t="s">
        <v>328</v>
      </c>
      <c r="B210" s="627"/>
      <c r="C210" s="555"/>
      <c r="D210" s="210"/>
      <c r="E210" s="210"/>
      <c r="F210" s="213"/>
      <c r="G210" s="210"/>
      <c r="H210" s="92"/>
      <c r="I210" s="498"/>
    </row>
    <row r="211" spans="1:9" ht="12" customHeight="1" x14ac:dyDescent="0.2">
      <c r="A211" s="311"/>
      <c r="B211" s="572"/>
      <c r="C211" s="626" t="s">
        <v>329</v>
      </c>
      <c r="D211" s="55" t="s">
        <v>330</v>
      </c>
      <c r="E211" s="55">
        <v>2005</v>
      </c>
      <c r="F211" s="57">
        <v>12</v>
      </c>
      <c r="G211" s="55">
        <v>2012</v>
      </c>
      <c r="H211" s="82">
        <v>14</v>
      </c>
      <c r="I211" s="497" t="str">
        <f>IF(A211&gt;=1,SUM(A211*H211),"")</f>
        <v/>
      </c>
    </row>
    <row r="212" spans="1:9" s="261" customFormat="1" x14ac:dyDescent="0.2">
      <c r="A212" s="558" t="s">
        <v>1876</v>
      </c>
      <c r="B212" s="627"/>
      <c r="C212" s="559"/>
      <c r="D212" s="333"/>
      <c r="E212" s="333"/>
      <c r="F212" s="334"/>
      <c r="G212" s="333"/>
      <c r="H212" s="177"/>
      <c r="I212" s="498"/>
    </row>
    <row r="213" spans="1:9" s="260" customFormat="1" ht="12" customHeight="1" x14ac:dyDescent="0.2">
      <c r="A213" s="537"/>
      <c r="B213" s="572"/>
      <c r="C213" s="339" t="s">
        <v>624</v>
      </c>
      <c r="D213" s="207" t="s">
        <v>625</v>
      </c>
      <c r="E213" s="207">
        <v>2006</v>
      </c>
      <c r="F213" s="341">
        <v>12</v>
      </c>
      <c r="G213" s="207">
        <v>2012</v>
      </c>
      <c r="H213" s="147">
        <v>14</v>
      </c>
      <c r="I213" s="497" t="str">
        <f>IF(A213&gt;=1,SUM(A213*H213),"")</f>
        <v/>
      </c>
    </row>
    <row r="214" spans="1:9" s="47" customFormat="1" ht="12" customHeight="1" x14ac:dyDescent="0.2">
      <c r="A214" s="14" t="s">
        <v>1064</v>
      </c>
      <c r="B214" s="604"/>
      <c r="C214" s="538"/>
      <c r="D214" s="210"/>
      <c r="E214" s="210"/>
      <c r="F214" s="213"/>
      <c r="G214" s="210"/>
      <c r="H214" s="92"/>
      <c r="I214" s="482"/>
    </row>
    <row r="215" spans="1:9" ht="11.25" customHeight="1" x14ac:dyDescent="0.2">
      <c r="A215" s="311"/>
      <c r="B215" s="572"/>
      <c r="C215" s="626" t="s">
        <v>1065</v>
      </c>
      <c r="D215" s="57" t="s">
        <v>1066</v>
      </c>
      <c r="E215" s="55">
        <v>1987</v>
      </c>
      <c r="F215" s="57">
        <v>12</v>
      </c>
      <c r="G215" s="55">
        <v>2012</v>
      </c>
      <c r="H215" s="82">
        <v>11</v>
      </c>
      <c r="I215" s="497" t="str">
        <f>IF(A215&gt;=1,SUM(A215*H215),"")</f>
        <v/>
      </c>
    </row>
    <row r="216" spans="1:9" s="47" customFormat="1" x14ac:dyDescent="0.2">
      <c r="A216" s="554" t="s">
        <v>1671</v>
      </c>
      <c r="B216" s="627"/>
      <c r="C216" s="555"/>
      <c r="D216" s="213"/>
      <c r="E216" s="210"/>
      <c r="F216" s="213"/>
      <c r="G216" s="210"/>
      <c r="H216" s="92"/>
      <c r="I216" s="1004"/>
    </row>
    <row r="217" spans="1:9" s="47" customFormat="1" x14ac:dyDescent="0.2">
      <c r="A217" s="534"/>
      <c r="B217" s="653"/>
      <c r="C217" s="650" t="s">
        <v>1067</v>
      </c>
      <c r="D217" s="57" t="s">
        <v>1068</v>
      </c>
      <c r="E217" s="55">
        <v>2004</v>
      </c>
      <c r="F217" s="57" t="s">
        <v>1011</v>
      </c>
      <c r="G217" s="55">
        <v>2012</v>
      </c>
      <c r="H217" s="82">
        <v>13.95</v>
      </c>
      <c r="I217" s="1005"/>
    </row>
    <row r="218" spans="1:9" s="47" customFormat="1" x14ac:dyDescent="0.2">
      <c r="A218" s="76" t="s">
        <v>1069</v>
      </c>
      <c r="B218" s="622"/>
      <c r="C218" s="278"/>
      <c r="D218" s="213"/>
      <c r="E218" s="210"/>
      <c r="F218" s="213"/>
      <c r="G218" s="210"/>
      <c r="H218" s="92"/>
      <c r="I218" s="1004"/>
    </row>
    <row r="219" spans="1:9" s="47" customFormat="1" x14ac:dyDescent="0.2">
      <c r="A219" s="534"/>
      <c r="B219" s="653"/>
      <c r="C219" s="650" t="s">
        <v>1070</v>
      </c>
      <c r="D219" s="57" t="s">
        <v>1071</v>
      </c>
      <c r="E219" s="55">
        <v>1989</v>
      </c>
      <c r="F219" s="57" t="s">
        <v>1011</v>
      </c>
      <c r="G219" s="55">
        <v>2012</v>
      </c>
      <c r="H219" s="82">
        <v>11</v>
      </c>
      <c r="I219" s="1005"/>
    </row>
    <row r="220" spans="1:9" s="47" customFormat="1" x14ac:dyDescent="0.2">
      <c r="A220" s="76" t="s">
        <v>1072</v>
      </c>
      <c r="B220" s="622"/>
      <c r="C220" s="278"/>
      <c r="D220" s="213"/>
      <c r="E220" s="210"/>
      <c r="F220" s="213"/>
      <c r="G220" s="210"/>
      <c r="H220" s="92"/>
      <c r="I220" s="1004"/>
    </row>
    <row r="221" spans="1:9" ht="14.25" customHeight="1" x14ac:dyDescent="0.2">
      <c r="A221" s="311"/>
      <c r="B221" s="572"/>
      <c r="C221" s="626" t="s">
        <v>1073</v>
      </c>
      <c r="D221" s="57" t="s">
        <v>2125</v>
      </c>
      <c r="E221" s="55">
        <v>2005</v>
      </c>
      <c r="F221" s="57">
        <v>12</v>
      </c>
      <c r="G221" s="55">
        <v>2012</v>
      </c>
      <c r="H221" s="82">
        <v>15.99</v>
      </c>
      <c r="I221" s="1005"/>
    </row>
    <row r="222" spans="1:9" s="47" customFormat="1" x14ac:dyDescent="0.2">
      <c r="A222" s="76" t="s">
        <v>28</v>
      </c>
      <c r="B222" s="622"/>
      <c r="C222" s="278"/>
      <c r="D222" s="213"/>
      <c r="E222" s="210"/>
      <c r="F222" s="213"/>
      <c r="G222" s="210"/>
      <c r="H222" s="92"/>
      <c r="I222" s="1004"/>
    </row>
    <row r="223" spans="1:9" ht="14.25" customHeight="1" x14ac:dyDescent="0.2">
      <c r="A223" s="311"/>
      <c r="B223" s="572"/>
      <c r="C223" s="626" t="s">
        <v>29</v>
      </c>
      <c r="D223" s="57" t="s">
        <v>30</v>
      </c>
      <c r="E223" s="55">
        <v>2012</v>
      </c>
      <c r="F223" s="57">
        <v>12</v>
      </c>
      <c r="G223" s="55">
        <v>2019</v>
      </c>
      <c r="H223" s="82">
        <v>24</v>
      </c>
      <c r="I223" s="1005"/>
    </row>
    <row r="224" spans="1:9" s="47" customFormat="1" x14ac:dyDescent="0.2">
      <c r="A224" s="76" t="s">
        <v>2163</v>
      </c>
      <c r="B224" s="622"/>
      <c r="C224" s="278"/>
      <c r="D224" s="213"/>
      <c r="E224" s="210"/>
      <c r="F224" s="213"/>
      <c r="G224" s="210"/>
      <c r="H224" s="92"/>
      <c r="I224" s="1004"/>
    </row>
    <row r="225" spans="1:9" ht="14.25" customHeight="1" x14ac:dyDescent="0.2">
      <c r="A225" s="311"/>
      <c r="B225" s="572"/>
      <c r="C225" s="626" t="s">
        <v>31</v>
      </c>
      <c r="D225" s="57" t="s">
        <v>32</v>
      </c>
      <c r="E225" s="55">
        <v>2007</v>
      </c>
      <c r="F225" s="57">
        <v>12</v>
      </c>
      <c r="G225" s="55">
        <v>2019</v>
      </c>
      <c r="H225" s="82">
        <v>15</v>
      </c>
      <c r="I225" s="1005"/>
    </row>
    <row r="226" spans="1:9" ht="14.25" customHeight="1" x14ac:dyDescent="0.2">
      <c r="A226" s="144"/>
      <c r="B226" s="605"/>
      <c r="C226" s="640" t="s">
        <v>2126</v>
      </c>
      <c r="D226" s="265"/>
      <c r="E226" s="50"/>
      <c r="F226" s="265"/>
      <c r="G226" s="50"/>
      <c r="H226" s="89"/>
      <c r="I226" s="532"/>
    </row>
    <row r="227" spans="1:9" ht="14.25" customHeight="1" x14ac:dyDescent="0.2">
      <c r="A227" s="476"/>
      <c r="B227" s="587"/>
      <c r="C227" s="596" t="s">
        <v>2112</v>
      </c>
      <c r="D227" s="57"/>
      <c r="E227" s="55"/>
      <c r="F227" s="57"/>
      <c r="G227" s="55"/>
      <c r="H227" s="82"/>
      <c r="I227" s="533"/>
    </row>
    <row r="228" spans="1:9" ht="14.25" customHeight="1" x14ac:dyDescent="0.2">
      <c r="A228" s="554" t="s">
        <v>1035</v>
      </c>
      <c r="B228" s="627"/>
      <c r="C228" s="555"/>
      <c r="D228" s="112"/>
      <c r="E228" s="111"/>
      <c r="F228" s="112"/>
      <c r="G228" s="111"/>
      <c r="H228" s="214"/>
      <c r="I228" s="498"/>
    </row>
    <row r="229" spans="1:9" s="47" customFormat="1" ht="11.25" customHeight="1" x14ac:dyDescent="0.2">
      <c r="A229" s="976"/>
      <c r="B229" s="602"/>
      <c r="C229" s="980" t="s">
        <v>1785</v>
      </c>
      <c r="D229" s="294"/>
      <c r="E229" s="66"/>
      <c r="G229" s="66"/>
      <c r="H229" s="301"/>
      <c r="I229" s="482" t="str">
        <f t="shared" ref="I229:I236" si="3">IF(A229&gt;=1,SUM(A229*H229),"")</f>
        <v/>
      </c>
    </row>
    <row r="230" spans="1:9" s="47" customFormat="1" x14ac:dyDescent="0.2">
      <c r="A230" s="976"/>
      <c r="B230" s="602"/>
      <c r="C230" s="980"/>
      <c r="D230" s="66"/>
      <c r="E230" s="66"/>
      <c r="F230" s="291"/>
      <c r="G230" s="66"/>
      <c r="H230" s="86"/>
      <c r="I230" s="482" t="str">
        <f t="shared" si="3"/>
        <v/>
      </c>
    </row>
    <row r="231" spans="1:9" x14ac:dyDescent="0.2">
      <c r="A231" s="977"/>
      <c r="B231" s="572"/>
      <c r="C231" s="651" t="s">
        <v>1036</v>
      </c>
      <c r="D231" s="23" t="s">
        <v>1784</v>
      </c>
      <c r="E231" s="9">
        <v>2002</v>
      </c>
      <c r="F231" s="10" t="s">
        <v>669</v>
      </c>
      <c r="G231" s="9">
        <v>2009</v>
      </c>
      <c r="H231" s="86">
        <v>16.95</v>
      </c>
      <c r="I231" s="497" t="str">
        <f>IF(A229&gt;=1,SUM(A229*H231),"")</f>
        <v/>
      </c>
    </row>
    <row r="232" spans="1:9" x14ac:dyDescent="0.2">
      <c r="A232" s="241"/>
      <c r="B232" s="588"/>
      <c r="C232" s="599" t="s">
        <v>1224</v>
      </c>
      <c r="D232" s="53" t="s">
        <v>1786</v>
      </c>
      <c r="E232" s="39">
        <v>2002</v>
      </c>
      <c r="F232" s="38" t="s">
        <v>669</v>
      </c>
      <c r="G232" s="39">
        <v>2009</v>
      </c>
      <c r="H232" s="84">
        <v>29.95</v>
      </c>
      <c r="I232" s="485" t="str">
        <f t="shared" si="3"/>
        <v/>
      </c>
    </row>
    <row r="233" spans="1:9" ht="14.25" customHeight="1" x14ac:dyDescent="0.2">
      <c r="A233" s="554" t="s">
        <v>1783</v>
      </c>
      <c r="B233" s="627"/>
      <c r="C233" s="555"/>
      <c r="D233" s="112"/>
      <c r="E233" s="111"/>
      <c r="F233" s="112"/>
      <c r="G233" s="111"/>
      <c r="H233" s="214"/>
      <c r="I233" s="498"/>
    </row>
    <row r="234" spans="1:9" s="47" customFormat="1" ht="12.75" customHeight="1" x14ac:dyDescent="0.2">
      <c r="A234" s="976"/>
      <c r="B234" s="602"/>
      <c r="C234" s="652" t="s">
        <v>1787</v>
      </c>
      <c r="E234" s="24"/>
      <c r="F234" s="23"/>
      <c r="G234" s="24"/>
      <c r="H234" s="301"/>
      <c r="I234" s="482" t="str">
        <f t="shared" si="3"/>
        <v/>
      </c>
    </row>
    <row r="235" spans="1:9" x14ac:dyDescent="0.2">
      <c r="A235" s="977"/>
      <c r="B235" s="572"/>
      <c r="C235" s="651" t="s">
        <v>1789</v>
      </c>
      <c r="D235" s="55" t="s">
        <v>1788</v>
      </c>
      <c r="E235" s="9">
        <v>2002</v>
      </c>
      <c r="F235" s="10" t="s">
        <v>669</v>
      </c>
      <c r="G235" s="9">
        <v>2009</v>
      </c>
      <c r="H235" s="87">
        <v>52</v>
      </c>
      <c r="I235" s="497" t="str">
        <f>IF(A234&gt;=1,SUM(A234*H235),"")</f>
        <v/>
      </c>
    </row>
    <row r="236" spans="1:9" x14ac:dyDescent="0.2">
      <c r="A236" s="241"/>
      <c r="B236" s="588"/>
      <c r="C236" s="599" t="s">
        <v>1794</v>
      </c>
      <c r="D236" s="53"/>
      <c r="E236" s="39"/>
      <c r="F236" s="38"/>
      <c r="G236" s="39"/>
      <c r="H236" s="84"/>
      <c r="I236" s="485" t="str">
        <f t="shared" si="3"/>
        <v/>
      </c>
    </row>
    <row r="237" spans="1:9" ht="20.25" customHeight="1" x14ac:dyDescent="0.2">
      <c r="A237" s="40"/>
      <c r="B237" s="40"/>
      <c r="C237" s="126"/>
      <c r="D237" s="108"/>
      <c r="E237" s="108"/>
      <c r="F237" s="164"/>
      <c r="G237" s="976" t="s">
        <v>2158</v>
      </c>
      <c r="H237" s="976"/>
      <c r="I237" s="234">
        <f>SUM(I209:I236)</f>
        <v>0</v>
      </c>
    </row>
    <row r="238" spans="1:9" ht="17.25" customHeight="1" x14ac:dyDescent="0.2">
      <c r="A238" s="40"/>
      <c r="B238" s="40"/>
      <c r="C238" s="41"/>
      <c r="D238" s="42"/>
      <c r="E238" s="7"/>
      <c r="F238" s="840" t="s">
        <v>355</v>
      </c>
      <c r="G238" s="840"/>
      <c r="H238" s="840"/>
      <c r="I238" s="478">
        <f>I237*18.75%</f>
        <v>0</v>
      </c>
    </row>
    <row r="239" spans="1:9" ht="20.25" customHeight="1" x14ac:dyDescent="0.2">
      <c r="A239" s="40"/>
      <c r="B239" s="40"/>
      <c r="C239" s="41"/>
      <c r="D239" s="42"/>
      <c r="E239" s="7"/>
      <c r="F239" s="42"/>
      <c r="G239" s="979" t="s">
        <v>2320</v>
      </c>
      <c r="H239" s="979"/>
      <c r="I239" s="499">
        <f>I237+I238</f>
        <v>0</v>
      </c>
    </row>
    <row r="240" spans="1:9" s="47" customFormat="1" ht="14.25" customHeight="1" x14ac:dyDescent="0.2">
      <c r="A240" s="14" t="s">
        <v>1783</v>
      </c>
      <c r="B240" s="604"/>
      <c r="C240" s="538"/>
      <c r="D240" s="112"/>
      <c r="E240" s="111"/>
      <c r="F240" s="112"/>
      <c r="G240" s="111"/>
      <c r="H240" s="214"/>
      <c r="I240" s="482"/>
    </row>
    <row r="241" spans="1:9" s="47" customFormat="1" ht="12.75" customHeight="1" x14ac:dyDescent="0.2">
      <c r="A241" s="976"/>
      <c r="B241" s="602"/>
      <c r="C241" s="652" t="s">
        <v>1790</v>
      </c>
      <c r="D241" s="217"/>
      <c r="E241" s="24"/>
      <c r="F241" s="23"/>
      <c r="G241" s="24"/>
      <c r="H241" s="301"/>
      <c r="I241" s="482" t="str">
        <f>IF(A241&gt;=1,SUM(A241*H241),"")</f>
        <v/>
      </c>
    </row>
    <row r="242" spans="1:9" x14ac:dyDescent="0.2">
      <c r="A242" s="977"/>
      <c r="B242" s="572"/>
      <c r="C242" s="651" t="s">
        <v>1789</v>
      </c>
      <c r="D242" s="55" t="s">
        <v>1791</v>
      </c>
      <c r="E242" s="9">
        <v>2002</v>
      </c>
      <c r="F242" s="10" t="s">
        <v>669</v>
      </c>
      <c r="G242" s="9">
        <v>2009</v>
      </c>
      <c r="H242" s="87">
        <v>57</v>
      </c>
      <c r="I242" s="497" t="str">
        <f>IF(A241&gt;=1,SUM(A241*H242),"")</f>
        <v/>
      </c>
    </row>
    <row r="243" spans="1:9" x14ac:dyDescent="0.2">
      <c r="B243" s="632"/>
      <c r="C243" s="599" t="s">
        <v>1794</v>
      </c>
      <c r="D243" s="53"/>
      <c r="E243" s="39"/>
      <c r="F243" s="38"/>
      <c r="G243" s="39"/>
      <c r="H243" s="84"/>
      <c r="I243" s="485" t="str">
        <f>IF(A243&gt;=1,SUM(A243*H243),"")</f>
        <v/>
      </c>
    </row>
    <row r="244" spans="1:9" ht="14.25" customHeight="1" x14ac:dyDescent="0.2">
      <c r="A244" s="554" t="s">
        <v>1783</v>
      </c>
      <c r="B244" s="627"/>
      <c r="C244" s="555"/>
      <c r="D244" s="112"/>
      <c r="E244" s="111"/>
      <c r="F244" s="112"/>
      <c r="G244" s="111"/>
      <c r="H244" s="214"/>
      <c r="I244" s="498"/>
    </row>
    <row r="245" spans="1:9" s="47" customFormat="1" ht="12.75" customHeight="1" x14ac:dyDescent="0.2">
      <c r="A245" s="976"/>
      <c r="B245" s="602"/>
      <c r="C245" s="652" t="s">
        <v>1792</v>
      </c>
      <c r="D245" s="217"/>
      <c r="E245" s="24"/>
      <c r="F245" s="23"/>
      <c r="G245" s="24"/>
      <c r="H245" s="301"/>
      <c r="I245" s="482" t="str">
        <f>IF(A245&gt;=1,SUM(A245*H245),"")</f>
        <v/>
      </c>
    </row>
    <row r="246" spans="1:9" x14ac:dyDescent="0.2">
      <c r="A246" s="977"/>
      <c r="B246" s="572"/>
      <c r="C246" s="651" t="s">
        <v>1789</v>
      </c>
      <c r="D246" s="55" t="s">
        <v>1793</v>
      </c>
      <c r="E246" s="9">
        <v>2002</v>
      </c>
      <c r="F246" s="10" t="s">
        <v>669</v>
      </c>
      <c r="G246" s="9">
        <v>2009</v>
      </c>
      <c r="H246" s="87">
        <v>55</v>
      </c>
      <c r="I246" s="497" t="str">
        <f>IF(A245&gt;=1,SUM(A245*H246),"")</f>
        <v/>
      </c>
    </row>
    <row r="247" spans="1:9" x14ac:dyDescent="0.2">
      <c r="A247" s="241"/>
      <c r="B247" s="588"/>
      <c r="C247" s="599" t="s">
        <v>1794</v>
      </c>
      <c r="D247" s="53"/>
      <c r="E247" s="39"/>
      <c r="F247" s="38"/>
      <c r="G247" s="39"/>
      <c r="H247" s="84"/>
      <c r="I247" s="485" t="str">
        <f>IF(A247&gt;=1,SUM(A247*H247),"")</f>
        <v/>
      </c>
    </row>
    <row r="262" spans="1:9" ht="20.25" customHeight="1" x14ac:dyDescent="0.2">
      <c r="A262" s="40"/>
      <c r="B262" s="40"/>
      <c r="C262" s="126"/>
      <c r="D262" s="108"/>
      <c r="E262" s="108"/>
      <c r="F262" s="164"/>
      <c r="G262" s="976" t="s">
        <v>2158</v>
      </c>
      <c r="H262" s="976"/>
      <c r="I262" s="234">
        <f>SUM(I241:I247)</f>
        <v>0</v>
      </c>
    </row>
    <row r="263" spans="1:9" ht="17.25" customHeight="1" x14ac:dyDescent="0.2">
      <c r="A263" s="40"/>
      <c r="B263" s="40"/>
      <c r="C263" s="41"/>
      <c r="D263" s="42"/>
      <c r="E263" s="7"/>
      <c r="F263" s="978" t="s">
        <v>355</v>
      </c>
      <c r="G263" s="978"/>
      <c r="H263" s="978"/>
      <c r="I263" s="478">
        <f>I262*18.75%</f>
        <v>0</v>
      </c>
    </row>
    <row r="264" spans="1:9" ht="20.25" customHeight="1" x14ac:dyDescent="0.2">
      <c r="A264" s="40"/>
      <c r="B264" s="40"/>
      <c r="C264" s="41"/>
      <c r="D264" s="42"/>
      <c r="E264" s="7"/>
      <c r="F264" s="42"/>
      <c r="G264" s="979" t="s">
        <v>2320</v>
      </c>
      <c r="H264" s="979"/>
      <c r="I264" s="235">
        <f>I262+I263</f>
        <v>0</v>
      </c>
    </row>
  </sheetData>
  <mergeCells count="74">
    <mergeCell ref="G264:H264"/>
    <mergeCell ref="I114:I115"/>
    <mergeCell ref="I116:I117"/>
    <mergeCell ref="I179:I180"/>
    <mergeCell ref="I181:I182"/>
    <mergeCell ref="I224:I225"/>
    <mergeCell ref="I222:I223"/>
    <mergeCell ref="I220:I221"/>
    <mergeCell ref="F263:H263"/>
    <mergeCell ref="I183:I184"/>
    <mergeCell ref="I133:I134"/>
    <mergeCell ref="G262:H262"/>
    <mergeCell ref="I218:I219"/>
    <mergeCell ref="I216:I217"/>
    <mergeCell ref="G173:H173"/>
    <mergeCell ref="F172:H172"/>
    <mergeCell ref="I109:I110"/>
    <mergeCell ref="I174:I176"/>
    <mergeCell ref="I128:I129"/>
    <mergeCell ref="I50:I52"/>
    <mergeCell ref="I81:I82"/>
    <mergeCell ref="I83:I84"/>
    <mergeCell ref="I111:I113"/>
    <mergeCell ref="I62:I65"/>
    <mergeCell ref="I66:I67"/>
    <mergeCell ref="I77:I78"/>
    <mergeCell ref="I79:I80"/>
    <mergeCell ref="I92:I93"/>
    <mergeCell ref="I87:I88"/>
    <mergeCell ref="I85:I86"/>
    <mergeCell ref="I75:I76"/>
    <mergeCell ref="I68:I69"/>
    <mergeCell ref="A8:A10"/>
    <mergeCell ref="A36:A38"/>
    <mergeCell ref="I36:I38"/>
    <mergeCell ref="F45:H45"/>
    <mergeCell ref="G46:H46"/>
    <mergeCell ref="G32:H32"/>
    <mergeCell ref="G44:H44"/>
    <mergeCell ref="G30:H30"/>
    <mergeCell ref="I8:I10"/>
    <mergeCell ref="I19:I24"/>
    <mergeCell ref="G18:H18"/>
    <mergeCell ref="A50:A52"/>
    <mergeCell ref="F106:H106"/>
    <mergeCell ref="F73:H73"/>
    <mergeCell ref="A64:A65"/>
    <mergeCell ref="G56:H56"/>
    <mergeCell ref="G105:H105"/>
    <mergeCell ref="G54:H54"/>
    <mergeCell ref="F55:H55"/>
    <mergeCell ref="G72:H72"/>
    <mergeCell ref="A92:A93"/>
    <mergeCell ref="G74:H74"/>
    <mergeCell ref="A165:A166"/>
    <mergeCell ref="G171:H171"/>
    <mergeCell ref="A133:A134"/>
    <mergeCell ref="G139:H139"/>
    <mergeCell ref="A59:A60"/>
    <mergeCell ref="F140:H140"/>
    <mergeCell ref="G107:H107"/>
    <mergeCell ref="A124:A125"/>
    <mergeCell ref="G141:H141"/>
    <mergeCell ref="D109:D110"/>
    <mergeCell ref="A245:A246"/>
    <mergeCell ref="A241:A242"/>
    <mergeCell ref="G203:H203"/>
    <mergeCell ref="F204:H204"/>
    <mergeCell ref="G205:H205"/>
    <mergeCell ref="A234:A235"/>
    <mergeCell ref="A229:A231"/>
    <mergeCell ref="G239:H239"/>
    <mergeCell ref="G237:H237"/>
    <mergeCell ref="C229:C230"/>
  </mergeCells>
  <phoneticPr fontId="8" type="noConversion"/>
  <printOptions horizontalCentered="1"/>
  <pageMargins left="0.17" right="0.17" top="1.54" bottom="0.21" header="0.64" footer="0.21"/>
  <pageSetup scale="99" orientation="landscape" horizontalDpi="4294967292" verticalDpi="300" r:id="rId1"/>
  <headerFooter alignWithMargins="0">
    <oddHeader>&amp;LSchool  ________________________________ Site # _________________
Charge to Account: __________________________&amp;RPrincipal's Signature __________________________
Date __________________________
&amp;"Arial,Bold"
2005-2006</oddHeader>
    <oddFooter>&amp;C&amp;"Arial,Bold"English
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16"/>
  <sheetViews>
    <sheetView showGridLines="0" showZeros="0" topLeftCell="A100" zoomScale="83" zoomScaleNormal="83" workbookViewId="0">
      <selection activeCell="A53" sqref="A53:XFD57"/>
    </sheetView>
  </sheetViews>
  <sheetFormatPr defaultRowHeight="12.75" x14ac:dyDescent="0.2"/>
  <cols>
    <col min="1" max="1" width="8" style="47" customWidth="1"/>
    <col min="2" max="2" width="10.7109375" style="47" customWidth="1"/>
    <col min="3" max="3" width="58.5703125" customWidth="1"/>
    <col min="4" max="4" width="13.85546875" style="290" customWidth="1"/>
    <col min="5" max="5" width="9.42578125" customWidth="1"/>
    <col min="6" max="6" width="6.28515625" style="290" customWidth="1"/>
    <col min="7" max="7" width="7.140625" customWidth="1"/>
    <col min="8" max="8" width="8.140625" style="132" customWidth="1"/>
    <col min="9" max="9" width="12.28515625" style="47" customWidth="1"/>
  </cols>
  <sheetData>
    <row r="1" spans="1:81" x14ac:dyDescent="0.2">
      <c r="A1" s="143" t="s">
        <v>0</v>
      </c>
      <c r="B1" s="618" t="s">
        <v>722</v>
      </c>
      <c r="C1" s="233"/>
      <c r="D1" s="3"/>
      <c r="E1" s="2" t="s">
        <v>2156</v>
      </c>
      <c r="F1" s="3" t="s">
        <v>1324</v>
      </c>
      <c r="G1" s="2" t="s">
        <v>1325</v>
      </c>
      <c r="H1" s="128" t="s">
        <v>1326</v>
      </c>
      <c r="I1" s="5" t="s">
        <v>1327</v>
      </c>
    </row>
    <row r="2" spans="1:81" x14ac:dyDescent="0.2">
      <c r="A2" s="245" t="s">
        <v>1890</v>
      </c>
      <c r="B2" s="619" t="s">
        <v>723</v>
      </c>
      <c r="C2" s="474" t="s">
        <v>533</v>
      </c>
      <c r="D2" s="10" t="s">
        <v>534</v>
      </c>
      <c r="E2" s="9" t="s">
        <v>2157</v>
      </c>
      <c r="F2" s="10" t="s">
        <v>535</v>
      </c>
      <c r="G2" s="9" t="s">
        <v>536</v>
      </c>
      <c r="H2" s="129" t="s">
        <v>537</v>
      </c>
      <c r="I2" s="12" t="s">
        <v>537</v>
      </c>
    </row>
    <row r="3" spans="1:81" x14ac:dyDescent="0.2">
      <c r="A3" s="13"/>
      <c r="B3" s="656" t="s">
        <v>724</v>
      </c>
      <c r="C3" s="473"/>
      <c r="D3" s="15"/>
      <c r="E3" s="24"/>
      <c r="F3" s="23"/>
      <c r="G3" s="24"/>
      <c r="H3" s="535"/>
      <c r="I3" s="355"/>
    </row>
    <row r="4" spans="1:81" s="47" customFormat="1" ht="12" customHeight="1" x14ac:dyDescent="0.2">
      <c r="A4" s="40"/>
      <c r="B4" s="660" t="s">
        <v>725</v>
      </c>
      <c r="C4" s="178" t="s">
        <v>1898</v>
      </c>
      <c r="D4" s="294"/>
      <c r="E4" s="66"/>
      <c r="F4" s="291"/>
      <c r="G4" s="66"/>
      <c r="H4" s="288"/>
      <c r="I4" s="28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1.25" customHeight="1" x14ac:dyDescent="0.2">
      <c r="A5" s="14" t="s">
        <v>1899</v>
      </c>
      <c r="B5" s="604"/>
      <c r="C5" s="538"/>
      <c r="D5" s="112"/>
      <c r="E5" s="111"/>
      <c r="F5" s="112"/>
      <c r="G5" s="111"/>
      <c r="H5" s="214"/>
      <c r="I5" s="63"/>
    </row>
    <row r="6" spans="1:81" s="47" customFormat="1" x14ac:dyDescent="0.2">
      <c r="A6" s="976"/>
      <c r="B6" s="602"/>
      <c r="C6" s="625" t="s">
        <v>1132</v>
      </c>
      <c r="D6" s="294"/>
      <c r="E6" s="66"/>
      <c r="F6" s="294"/>
      <c r="G6" s="66"/>
      <c r="H6" s="301"/>
      <c r="I6" s="990" t="str">
        <f>IF(A6&gt;=1,SUM(A6*H7),"")</f>
        <v/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s="47" customFormat="1" x14ac:dyDescent="0.2">
      <c r="A7" s="977"/>
      <c r="B7" s="572" t="s">
        <v>67</v>
      </c>
      <c r="C7" s="596" t="s">
        <v>1036</v>
      </c>
      <c r="D7" s="447" t="s">
        <v>850</v>
      </c>
      <c r="E7" s="55">
        <v>2005</v>
      </c>
      <c r="F7" s="295">
        <v>12</v>
      </c>
      <c r="G7" s="55">
        <v>2012</v>
      </c>
      <c r="H7" s="82">
        <v>48.5</v>
      </c>
      <c r="I7" s="991" t="str">
        <f>IF(A7&gt;=1,SUM(A7*H7),"")</f>
        <v/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ht="14.25" customHeight="1" x14ac:dyDescent="0.2">
      <c r="A8" s="554" t="s">
        <v>1899</v>
      </c>
      <c r="B8" s="627"/>
      <c r="C8" s="555"/>
      <c r="D8" s="112"/>
      <c r="E8" s="111"/>
      <c r="F8" s="112"/>
      <c r="G8" s="111"/>
      <c r="H8" s="214"/>
      <c r="I8" s="63"/>
    </row>
    <row r="9" spans="1:81" s="47" customFormat="1" x14ac:dyDescent="0.2">
      <c r="A9" s="976"/>
      <c r="B9" s="661"/>
      <c r="C9" s="625" t="s">
        <v>851</v>
      </c>
      <c r="D9" s="294"/>
      <c r="E9" s="66"/>
      <c r="F9" s="294"/>
      <c r="G9" s="66"/>
      <c r="H9" s="301"/>
      <c r="I9" s="990" t="str">
        <f>IF(A9&gt;=1,SUM(A9*H10),"")</f>
        <v/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s="47" customFormat="1" x14ac:dyDescent="0.2">
      <c r="A10" s="977"/>
      <c r="B10" s="602" t="s">
        <v>68</v>
      </c>
      <c r="C10" s="596" t="s">
        <v>1036</v>
      </c>
      <c r="D10" s="447"/>
      <c r="E10" s="55">
        <v>2008</v>
      </c>
      <c r="F10" s="295">
        <v>12</v>
      </c>
      <c r="G10" s="55">
        <v>2012</v>
      </c>
      <c r="H10" s="82">
        <v>69.95</v>
      </c>
      <c r="I10" s="991" t="str">
        <f>IF(A10&gt;=1,SUM(A10*H10),"")</f>
        <v/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x14ac:dyDescent="0.2">
      <c r="A11" s="280"/>
      <c r="B11" s="645"/>
      <c r="C11" s="657" t="s">
        <v>1133</v>
      </c>
      <c r="D11" s="265"/>
      <c r="E11" s="50"/>
      <c r="F11" s="265"/>
      <c r="G11" s="50"/>
      <c r="H11" s="89"/>
      <c r="I11" s="248"/>
    </row>
    <row r="12" spans="1:81" s="47" customFormat="1" x14ac:dyDescent="0.2">
      <c r="A12" s="64"/>
      <c r="B12" s="662"/>
      <c r="C12" s="560" t="s">
        <v>1034</v>
      </c>
      <c r="D12" s="265"/>
      <c r="E12" s="50"/>
      <c r="F12" s="265"/>
      <c r="G12" s="50"/>
      <c r="H12" s="89"/>
      <c r="I12" s="24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s="47" customFormat="1" ht="11.25" customHeight="1" x14ac:dyDescent="0.2">
      <c r="A13" s="14" t="s">
        <v>1900</v>
      </c>
      <c r="B13" s="604"/>
      <c r="C13" s="538"/>
      <c r="D13" s="213"/>
      <c r="E13" s="210"/>
      <c r="F13" s="213"/>
      <c r="G13" s="210"/>
      <c r="H13" s="92"/>
      <c r="I13" s="990" t="str">
        <f>IF(A14&gt;=1,SUM(A14*H14),"")</f>
        <v/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x14ac:dyDescent="0.2">
      <c r="A14" s="311"/>
      <c r="B14" s="572"/>
      <c r="C14" s="626" t="s">
        <v>182</v>
      </c>
      <c r="D14" s="57" t="s">
        <v>183</v>
      </c>
      <c r="E14" s="55">
        <v>2005</v>
      </c>
      <c r="F14" s="57">
        <v>12</v>
      </c>
      <c r="G14" s="55">
        <v>2012</v>
      </c>
      <c r="H14" s="82">
        <v>24.95</v>
      </c>
      <c r="I14" s="991" t="str">
        <f>IF(A14&gt;=1,SUM(A14*H14),"")</f>
        <v/>
      </c>
    </row>
    <row r="15" spans="1:81" s="47" customFormat="1" ht="11.25" customHeight="1" x14ac:dyDescent="0.2">
      <c r="A15" s="554" t="s">
        <v>1565</v>
      </c>
      <c r="B15" s="627"/>
      <c r="C15" s="555"/>
      <c r="D15" s="213"/>
      <c r="E15" s="210"/>
      <c r="F15" s="213"/>
      <c r="G15" s="210"/>
      <c r="H15" s="92"/>
      <c r="I15" s="990" t="str">
        <f>IF(A16&gt;=1,SUM(A16*H16),"")</f>
        <v/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x14ac:dyDescent="0.2">
      <c r="A16" s="311"/>
      <c r="B16" s="572"/>
      <c r="C16" s="626" t="s">
        <v>1566</v>
      </c>
      <c r="D16" s="57">
        <v>804115613</v>
      </c>
      <c r="E16" s="55">
        <v>2007</v>
      </c>
      <c r="F16" s="57">
        <v>12</v>
      </c>
      <c r="G16" s="55">
        <v>2014</v>
      </c>
      <c r="H16" s="82">
        <v>12.44</v>
      </c>
      <c r="I16" s="991" t="str">
        <f>IF(A16&gt;=1,SUM(A16*H16),"")</f>
        <v/>
      </c>
    </row>
    <row r="17" spans="1:81" s="47" customFormat="1" ht="13.5" customHeight="1" x14ac:dyDescent="0.2">
      <c r="A17" s="40"/>
      <c r="B17" s="602"/>
      <c r="C17" s="178" t="s">
        <v>331</v>
      </c>
      <c r="D17" s="294"/>
      <c r="E17" s="66"/>
      <c r="F17" s="291"/>
      <c r="G17" s="66"/>
      <c r="H17" s="288"/>
      <c r="I17" s="28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s="47" customFormat="1" x14ac:dyDescent="0.2">
      <c r="A18" s="14"/>
      <c r="B18" s="604"/>
      <c r="C18" s="538"/>
      <c r="D18" s="213"/>
      <c r="E18" s="210"/>
      <c r="F18" s="213"/>
      <c r="G18" s="210"/>
      <c r="H18" s="92"/>
      <c r="I18" s="21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s="47" customFormat="1" ht="11.25" customHeight="1" x14ac:dyDescent="0.2">
      <c r="A19" s="1006"/>
      <c r="B19" s="632"/>
      <c r="C19" s="536" t="s">
        <v>1396</v>
      </c>
      <c r="D19" s="213"/>
      <c r="E19" s="210"/>
      <c r="F19" s="213"/>
      <c r="G19" s="210"/>
      <c r="H19" s="92"/>
      <c r="I19" s="990" t="str">
        <f>IF(A19&gt;=1,SUM(A19*H20),"")</f>
        <v/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x14ac:dyDescent="0.2">
      <c r="A20" s="1007"/>
      <c r="B20" s="587"/>
      <c r="C20" s="658" t="s">
        <v>1397</v>
      </c>
      <c r="D20" s="10"/>
      <c r="E20" s="9"/>
      <c r="F20" s="285" t="s">
        <v>1011</v>
      </c>
      <c r="G20" s="55"/>
      <c r="H20" s="147">
        <v>7.77</v>
      </c>
      <c r="I20" s="991" t="str">
        <f>IF(A20&gt;=1,SUM(A20*H20),"")</f>
        <v/>
      </c>
    </row>
    <row r="21" spans="1:81" x14ac:dyDescent="0.2">
      <c r="A21" s="241"/>
      <c r="B21" s="588"/>
      <c r="C21" s="659" t="s">
        <v>1398</v>
      </c>
      <c r="D21" s="38"/>
      <c r="E21" s="39"/>
      <c r="F21" s="269">
        <v>12</v>
      </c>
      <c r="G21" s="53"/>
      <c r="H21" s="186"/>
      <c r="I21" s="45" t="str">
        <f>IF(A21&gt;=1,SUM(A21*H21),"")</f>
        <v/>
      </c>
    </row>
    <row r="22" spans="1:81" s="47" customFormat="1" ht="12" customHeight="1" x14ac:dyDescent="0.2">
      <c r="A22" s="554" t="s">
        <v>332</v>
      </c>
      <c r="B22" s="627"/>
      <c r="C22" s="555"/>
      <c r="D22" s="213"/>
      <c r="E22" s="210"/>
      <c r="F22" s="213"/>
      <c r="G22" s="210"/>
      <c r="H22" s="92"/>
      <c r="I22" s="211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s="47" customFormat="1" ht="14.25" customHeight="1" x14ac:dyDescent="0.2">
      <c r="A23" s="1006"/>
      <c r="B23" s="632"/>
      <c r="C23" s="536" t="s">
        <v>1909</v>
      </c>
      <c r="D23" s="213"/>
      <c r="E23" s="210"/>
      <c r="F23" s="213"/>
      <c r="G23" s="210"/>
      <c r="H23" s="92"/>
      <c r="I23" s="990" t="str">
        <f>IF(A23&gt;=1,SUM(A23*H24),"")</f>
        <v/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x14ac:dyDescent="0.2">
      <c r="A24" s="1007"/>
      <c r="B24" s="587"/>
      <c r="C24" s="651" t="s">
        <v>1036</v>
      </c>
      <c r="D24" s="57" t="s">
        <v>333</v>
      </c>
      <c r="E24" s="55">
        <v>2005</v>
      </c>
      <c r="F24" s="57">
        <v>12</v>
      </c>
      <c r="G24" s="55">
        <v>2012</v>
      </c>
      <c r="H24" s="87">
        <v>15.75</v>
      </c>
      <c r="I24" s="991" t="str">
        <f>IF(A24&gt;=1,SUM(A24*H24),"")</f>
        <v/>
      </c>
    </row>
    <row r="25" spans="1:81" x14ac:dyDescent="0.2">
      <c r="A25" s="241"/>
      <c r="B25" s="588"/>
      <c r="C25" s="599" t="s">
        <v>334</v>
      </c>
      <c r="D25" s="54" t="s">
        <v>335</v>
      </c>
      <c r="E25" s="53">
        <v>2005</v>
      </c>
      <c r="F25" s="54">
        <v>12</v>
      </c>
      <c r="G25" s="53">
        <v>2012</v>
      </c>
      <c r="H25" s="84">
        <v>22.95</v>
      </c>
      <c r="I25" s="45" t="str">
        <f>IF(A25&gt;=1,SUM(A25*H25),"")</f>
        <v/>
      </c>
    </row>
    <row r="26" spans="1:81" s="47" customFormat="1" ht="15.75" customHeight="1" x14ac:dyDescent="0.2">
      <c r="A26" s="64"/>
      <c r="B26" s="662"/>
      <c r="C26" s="560" t="s">
        <v>1034</v>
      </c>
      <c r="D26" s="265"/>
      <c r="E26" s="50"/>
      <c r="F26" s="265"/>
      <c r="G26" s="50"/>
      <c r="H26" s="89"/>
      <c r="I26" s="248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s="47" customFormat="1" x14ac:dyDescent="0.2">
      <c r="A27" s="14" t="s">
        <v>1712</v>
      </c>
      <c r="B27" s="604"/>
      <c r="C27" s="538"/>
      <c r="D27" s="213"/>
      <c r="E27" s="210"/>
      <c r="F27" s="213"/>
      <c r="G27" s="210"/>
      <c r="H27" s="92"/>
      <c r="I27" s="990" t="str">
        <f>IF(A28&gt;=1,SUM(A28*H28),"")</f>
        <v/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x14ac:dyDescent="0.2">
      <c r="A28" s="311"/>
      <c r="B28" s="572"/>
      <c r="C28" s="626" t="s">
        <v>1713</v>
      </c>
      <c r="D28" s="57" t="s">
        <v>1711</v>
      </c>
      <c r="E28" s="55">
        <v>2005</v>
      </c>
      <c r="F28" s="57">
        <v>12</v>
      </c>
      <c r="G28" s="55">
        <v>2012</v>
      </c>
      <c r="H28" s="82">
        <v>6.99</v>
      </c>
      <c r="I28" s="991" t="str">
        <f>IF(A28&gt;=1,SUM(A28*H28),"")</f>
        <v/>
      </c>
    </row>
    <row r="29" spans="1:81" ht="12.75" customHeight="1" x14ac:dyDescent="0.2">
      <c r="A29" s="554" t="s">
        <v>1671</v>
      </c>
      <c r="B29" s="627"/>
      <c r="C29" s="555"/>
      <c r="D29" s="112"/>
      <c r="E29" s="111"/>
      <c r="F29" s="112"/>
      <c r="G29" s="111"/>
      <c r="H29" s="214"/>
      <c r="I29" s="990" t="str">
        <f>IF(A30&gt;=1,SUM(A30*H30),"")</f>
        <v/>
      </c>
    </row>
    <row r="30" spans="1:81" s="47" customFormat="1" x14ac:dyDescent="0.2">
      <c r="A30" s="311"/>
      <c r="B30" s="572"/>
      <c r="C30" s="626" t="s">
        <v>337</v>
      </c>
      <c r="D30" s="10" t="s">
        <v>338</v>
      </c>
      <c r="E30" s="9">
        <v>2005</v>
      </c>
      <c r="F30" s="10" t="s">
        <v>1011</v>
      </c>
      <c r="G30" s="9">
        <v>2012</v>
      </c>
      <c r="H30" s="87">
        <v>10.17</v>
      </c>
      <c r="I30" s="991" t="str">
        <f>IF(A30&gt;=1,SUM(A30*H30),"")</f>
        <v/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2.75" customHeight="1" x14ac:dyDescent="0.2">
      <c r="A31" s="554" t="s">
        <v>339</v>
      </c>
      <c r="B31" s="627"/>
      <c r="C31" s="555"/>
      <c r="D31" s="112"/>
      <c r="E31" s="111"/>
      <c r="F31" s="112"/>
      <c r="G31" s="111"/>
      <c r="H31" s="214"/>
      <c r="I31" s="990" t="str">
        <f>IF(A32&gt;=1,SUM(A32*H32),"")</f>
        <v/>
      </c>
    </row>
    <row r="32" spans="1:81" s="47" customFormat="1" x14ac:dyDescent="0.2">
      <c r="A32" s="311"/>
      <c r="B32" s="572"/>
      <c r="C32" s="626" t="s">
        <v>341</v>
      </c>
      <c r="D32" s="10" t="s">
        <v>340</v>
      </c>
      <c r="E32" s="9">
        <v>2005</v>
      </c>
      <c r="F32" s="10" t="s">
        <v>1011</v>
      </c>
      <c r="G32" s="9">
        <v>2012</v>
      </c>
      <c r="H32" s="87">
        <v>13</v>
      </c>
      <c r="I32" s="991" t="str">
        <f>IF(A32&gt;=1,SUM(A32*H32),"")</f>
        <v/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ht="12.75" customHeight="1" x14ac:dyDescent="0.2">
      <c r="A33" s="554" t="s">
        <v>1408</v>
      </c>
      <c r="B33" s="627"/>
      <c r="C33" s="555"/>
      <c r="D33" s="112"/>
      <c r="E33" s="111"/>
      <c r="F33" s="112"/>
      <c r="G33" s="111"/>
      <c r="H33" s="214"/>
      <c r="I33" s="990" t="str">
        <f>IF(A34&gt;=1,SUM(A34*H34),"")</f>
        <v/>
      </c>
    </row>
    <row r="34" spans="1:81" s="47" customFormat="1" x14ac:dyDescent="0.2">
      <c r="A34" s="311"/>
      <c r="B34" s="572"/>
      <c r="C34" s="626" t="s">
        <v>1409</v>
      </c>
      <c r="D34" s="10" t="s">
        <v>1410</v>
      </c>
      <c r="E34" s="9">
        <v>2005</v>
      </c>
      <c r="F34" s="10" t="s">
        <v>1011</v>
      </c>
      <c r="G34" s="9">
        <v>2012</v>
      </c>
      <c r="H34" s="87">
        <v>11</v>
      </c>
      <c r="I34" s="991" t="str">
        <f>IF(A34&gt;=1,SUM(A34*H34),"")</f>
        <v/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ht="16.5" customHeight="1" x14ac:dyDescent="0.2">
      <c r="A35" s="108"/>
      <c r="B35" s="108"/>
      <c r="C35" s="126"/>
      <c r="D35" s="164"/>
      <c r="E35" s="108"/>
      <c r="F35" s="164"/>
      <c r="G35" s="976" t="s">
        <v>2158</v>
      </c>
      <c r="H35" s="976"/>
      <c r="I35" s="234">
        <f>SUM(I6:I34)</f>
        <v>0</v>
      </c>
    </row>
    <row r="36" spans="1:81" ht="17.25" customHeight="1" x14ac:dyDescent="0.2">
      <c r="A36" s="40"/>
      <c r="B36" s="40"/>
      <c r="C36" s="41"/>
      <c r="D36" s="42"/>
      <c r="E36" s="7"/>
      <c r="F36" s="978" t="s">
        <v>355</v>
      </c>
      <c r="G36" s="978"/>
      <c r="H36" s="978"/>
      <c r="I36" s="478">
        <f>I35*18.75%</f>
        <v>0</v>
      </c>
    </row>
    <row r="37" spans="1:81" ht="15" customHeight="1" x14ac:dyDescent="0.2">
      <c r="A37" s="40"/>
      <c r="B37" s="40"/>
      <c r="C37" s="41"/>
      <c r="D37" s="42"/>
      <c r="E37" s="7"/>
      <c r="F37" s="42"/>
      <c r="G37" s="979" t="s">
        <v>2320</v>
      </c>
      <c r="H37" s="979"/>
      <c r="I37" s="478">
        <f>I35+I36</f>
        <v>0</v>
      </c>
    </row>
    <row r="38" spans="1:81" s="47" customFormat="1" ht="12.75" customHeight="1" x14ac:dyDescent="0.2">
      <c r="A38" s="64"/>
      <c r="B38" s="662"/>
      <c r="C38" s="560" t="s">
        <v>1034</v>
      </c>
      <c r="D38" s="265"/>
      <c r="E38" s="50"/>
      <c r="F38" s="265"/>
      <c r="G38" s="50"/>
      <c r="H38" s="89"/>
      <c r="I38" s="24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ht="13.5" customHeight="1" x14ac:dyDescent="0.2">
      <c r="A39" s="14" t="s">
        <v>1412</v>
      </c>
      <c r="B39" s="604"/>
      <c r="C39" s="538"/>
      <c r="D39" s="112"/>
      <c r="E39" s="111"/>
      <c r="F39" s="112"/>
      <c r="G39" s="111"/>
      <c r="H39" s="214"/>
      <c r="I39" s="63"/>
    </row>
    <row r="40" spans="1:81" s="47" customFormat="1" x14ac:dyDescent="0.2">
      <c r="A40" s="311"/>
      <c r="B40" s="572"/>
      <c r="C40" s="626" t="s">
        <v>1425</v>
      </c>
      <c r="D40" s="10" t="s">
        <v>1413</v>
      </c>
      <c r="E40" s="9">
        <v>2005</v>
      </c>
      <c r="F40" s="10" t="s">
        <v>1011</v>
      </c>
      <c r="G40" s="9">
        <v>2012</v>
      </c>
      <c r="H40" s="87">
        <v>11.05</v>
      </c>
      <c r="I40" s="45" t="str">
        <f>IF(A40&gt;=1,SUM(A40*H40),"")</f>
        <v/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ht="12.75" customHeight="1" x14ac:dyDescent="0.2">
      <c r="A41" s="558" t="s">
        <v>1961</v>
      </c>
      <c r="B41" s="627"/>
      <c r="C41" s="559"/>
      <c r="D41" s="112"/>
      <c r="E41" s="111"/>
      <c r="F41" s="112"/>
      <c r="G41" s="111"/>
      <c r="H41" s="214"/>
      <c r="I41" s="63"/>
    </row>
    <row r="42" spans="1:81" s="47" customFormat="1" x14ac:dyDescent="0.2">
      <c r="A42" s="537"/>
      <c r="B42" s="572"/>
      <c r="C42" s="339" t="s">
        <v>1962</v>
      </c>
      <c r="D42" s="10" t="s">
        <v>1963</v>
      </c>
      <c r="E42" s="9">
        <v>2005</v>
      </c>
      <c r="F42" s="10" t="s">
        <v>1011</v>
      </c>
      <c r="G42" s="9">
        <v>2012</v>
      </c>
      <c r="H42" s="87">
        <v>12.95</v>
      </c>
      <c r="I42" s="45" t="str">
        <f>IF(A42&gt;=1,SUM(A42*H42),"")</f>
        <v/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ht="12.75" customHeight="1" x14ac:dyDescent="0.2">
      <c r="A43" s="558" t="s">
        <v>1707</v>
      </c>
      <c r="B43" s="627"/>
      <c r="C43" s="559"/>
      <c r="D43" s="112"/>
      <c r="E43" s="111"/>
      <c r="F43" s="112"/>
      <c r="G43" s="111"/>
      <c r="H43" s="214"/>
      <c r="I43" s="63"/>
    </row>
    <row r="44" spans="1:81" s="47" customFormat="1" ht="11.25" customHeight="1" x14ac:dyDescent="0.2">
      <c r="A44" s="537"/>
      <c r="B44" s="572"/>
      <c r="C44" s="339" t="s">
        <v>1562</v>
      </c>
      <c r="D44" s="10" t="s">
        <v>1563</v>
      </c>
      <c r="E44" s="9">
        <v>2005</v>
      </c>
      <c r="F44" s="10" t="s">
        <v>1011</v>
      </c>
      <c r="G44" s="9">
        <v>2012</v>
      </c>
      <c r="H44" s="87">
        <v>11.86</v>
      </c>
      <c r="I44" s="45" t="str">
        <f>IF(A44&gt;=1,SUM(A44*H44),"")</f>
        <v/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</row>
    <row r="45" spans="1:81" s="47" customFormat="1" ht="14.25" customHeight="1" x14ac:dyDescent="0.2">
      <c r="A45" s="40"/>
      <c r="B45" s="602"/>
      <c r="C45" s="178" t="s">
        <v>1414</v>
      </c>
      <c r="D45" s="294"/>
      <c r="E45" s="66"/>
      <c r="F45" s="291"/>
      <c r="G45" s="66"/>
      <c r="H45" s="288"/>
      <c r="I45" s="28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</row>
    <row r="46" spans="1:81" s="261" customFormat="1" ht="12" customHeight="1" x14ac:dyDescent="0.2">
      <c r="A46" s="556" t="s">
        <v>2315</v>
      </c>
      <c r="B46" s="604"/>
      <c r="C46" s="557"/>
      <c r="D46" s="197"/>
      <c r="E46" s="198"/>
      <c r="F46" s="197"/>
      <c r="G46" s="198"/>
      <c r="H46" s="302"/>
      <c r="I46" s="19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</row>
    <row r="47" spans="1:81" x14ac:dyDescent="0.2">
      <c r="A47" s="476"/>
      <c r="B47" s="587"/>
      <c r="C47" s="626" t="s">
        <v>1415</v>
      </c>
      <c r="D47" s="57" t="s">
        <v>2316</v>
      </c>
      <c r="E47" s="55">
        <v>1993</v>
      </c>
      <c r="F47" s="57" t="s">
        <v>669</v>
      </c>
      <c r="G47" s="55">
        <v>2000</v>
      </c>
      <c r="H47" s="82">
        <v>24.2</v>
      </c>
      <c r="I47" s="45" t="str">
        <f>IF(A47&gt;=1,SUM(A47*H47),"")</f>
        <v/>
      </c>
    </row>
    <row r="48" spans="1:81" s="47" customFormat="1" ht="13.5" customHeight="1" x14ac:dyDescent="0.2">
      <c r="A48" s="40"/>
      <c r="B48" s="602"/>
      <c r="C48" s="178" t="s">
        <v>975</v>
      </c>
      <c r="D48" s="294"/>
      <c r="E48" s="66"/>
      <c r="F48" s="291"/>
      <c r="G48" s="66"/>
      <c r="H48" s="288"/>
      <c r="I48" s="283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</row>
    <row r="49" spans="1:81" x14ac:dyDescent="0.2">
      <c r="A49" s="65"/>
      <c r="B49" s="663"/>
      <c r="C49" s="596" t="s">
        <v>2112</v>
      </c>
      <c r="D49" s="296"/>
      <c r="E49" s="223"/>
      <c r="F49" s="296"/>
      <c r="G49" s="223"/>
      <c r="H49" s="87"/>
      <c r="I49" s="85"/>
    </row>
    <row r="50" spans="1:81" s="47" customFormat="1" ht="15.75" customHeight="1" x14ac:dyDescent="0.2">
      <c r="A50" s="40"/>
      <c r="B50" s="602"/>
      <c r="C50" s="178" t="s">
        <v>2317</v>
      </c>
      <c r="D50" s="294"/>
      <c r="E50" s="66"/>
      <c r="F50" s="291"/>
      <c r="G50" s="66"/>
      <c r="H50" s="288"/>
      <c r="I50" s="283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</row>
    <row r="51" spans="1:81" ht="12.75" customHeight="1" x14ac:dyDescent="0.2">
      <c r="A51" s="14" t="s">
        <v>2319</v>
      </c>
      <c r="B51" s="604"/>
      <c r="C51" s="538"/>
      <c r="D51" s="112"/>
      <c r="E51" s="111"/>
      <c r="F51" s="112"/>
      <c r="G51" s="111"/>
      <c r="H51" s="214"/>
      <c r="I51" s="63"/>
    </row>
    <row r="52" spans="1:81" s="47" customFormat="1" x14ac:dyDescent="0.2">
      <c r="A52" s="311"/>
      <c r="B52" s="572"/>
      <c r="C52" s="626" t="s">
        <v>345</v>
      </c>
      <c r="D52" s="10" t="s">
        <v>2318</v>
      </c>
      <c r="E52" s="9">
        <v>1993</v>
      </c>
      <c r="F52" s="10" t="s">
        <v>1011</v>
      </c>
      <c r="G52" s="9">
        <v>2000</v>
      </c>
      <c r="H52" s="87">
        <v>20.399999999999999</v>
      </c>
      <c r="I52" s="45" t="str">
        <f>IF(A52&gt;=1,SUM(A52*H52),"")</f>
        <v/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</row>
    <row r="53" spans="1:81" s="47" customFormat="1" ht="14.25" customHeight="1" x14ac:dyDescent="0.2">
      <c r="A53" s="40"/>
      <c r="B53" s="602"/>
      <c r="C53" s="178" t="s">
        <v>346</v>
      </c>
      <c r="D53" s="294"/>
      <c r="E53" s="66"/>
      <c r="F53" s="291"/>
      <c r="G53" s="66"/>
      <c r="H53" s="288"/>
      <c r="I53" s="28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1:81" ht="14.25" customHeight="1" x14ac:dyDescent="0.2">
      <c r="A54" s="14" t="s">
        <v>2319</v>
      </c>
      <c r="B54" s="604"/>
      <c r="C54" s="538"/>
      <c r="D54" s="112"/>
      <c r="E54" s="111"/>
      <c r="F54" s="112"/>
      <c r="G54" s="111"/>
      <c r="H54" s="214"/>
      <c r="I54" s="63"/>
    </row>
    <row r="55" spans="1:81" s="47" customFormat="1" ht="12.75" customHeight="1" x14ac:dyDescent="0.2">
      <c r="A55" s="311"/>
      <c r="B55" s="572"/>
      <c r="C55" s="626" t="s">
        <v>345</v>
      </c>
      <c r="D55" s="10" t="s">
        <v>2318</v>
      </c>
      <c r="E55" s="9">
        <v>1993</v>
      </c>
      <c r="F55" s="10" t="s">
        <v>1011</v>
      </c>
      <c r="G55" s="9">
        <v>2000</v>
      </c>
      <c r="H55" s="87">
        <v>20.399999999999999</v>
      </c>
      <c r="I55" s="45" t="str">
        <f>IF(A55&gt;=1,SUM(A55*H55),"")</f>
        <v/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</row>
    <row r="56" spans="1:81" s="261" customFormat="1" ht="14.25" customHeight="1" x14ac:dyDescent="0.2">
      <c r="A56" s="558" t="s">
        <v>2315</v>
      </c>
      <c r="B56" s="627"/>
      <c r="C56" s="559"/>
      <c r="D56" s="197"/>
      <c r="E56" s="198"/>
      <c r="F56" s="197"/>
      <c r="G56" s="198"/>
      <c r="H56" s="302"/>
      <c r="I56" s="19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</row>
    <row r="57" spans="1:81" ht="14.25" customHeight="1" x14ac:dyDescent="0.2">
      <c r="A57" s="476"/>
      <c r="B57" s="587"/>
      <c r="C57" s="626" t="s">
        <v>1415</v>
      </c>
      <c r="D57" s="57" t="s">
        <v>2316</v>
      </c>
      <c r="E57" s="55">
        <v>1993</v>
      </c>
      <c r="F57" s="57" t="s">
        <v>669</v>
      </c>
      <c r="G57" s="55">
        <v>2000</v>
      </c>
      <c r="H57" s="82">
        <v>24.2</v>
      </c>
      <c r="I57" s="45" t="str">
        <f>IF(A57&gt;=1,SUM(A57*H57),"")</f>
        <v/>
      </c>
    </row>
    <row r="58" spans="1:81" ht="14.25" customHeight="1" x14ac:dyDescent="0.2">
      <c r="A58" s="217"/>
      <c r="B58"/>
      <c r="C58" s="405"/>
      <c r="D58" s="228"/>
      <c r="E58" s="217"/>
      <c r="F58" s="228"/>
      <c r="G58" s="217"/>
      <c r="H58" s="156"/>
      <c r="I58" s="157"/>
    </row>
    <row r="59" spans="1:81" ht="20.25" customHeight="1" x14ac:dyDescent="0.2">
      <c r="A59" s="108"/>
      <c r="B59" s="108"/>
      <c r="C59" s="126"/>
      <c r="D59" s="164"/>
      <c r="E59" s="108"/>
      <c r="F59" s="164"/>
      <c r="G59" s="976" t="s">
        <v>2158</v>
      </c>
      <c r="H59" s="976"/>
      <c r="I59" s="234">
        <f>SUM(I40:I57)</f>
        <v>0</v>
      </c>
    </row>
    <row r="60" spans="1:81" ht="17.25" customHeight="1" x14ac:dyDescent="0.2">
      <c r="A60" s="40"/>
      <c r="B60" s="40"/>
      <c r="C60" s="41"/>
      <c r="D60" s="42"/>
      <c r="E60" s="7"/>
      <c r="F60" s="978" t="s">
        <v>355</v>
      </c>
      <c r="G60" s="978"/>
      <c r="H60" s="978"/>
      <c r="I60" s="478">
        <f>I59*18.75%</f>
        <v>0</v>
      </c>
    </row>
    <row r="61" spans="1:81" ht="20.25" customHeight="1" x14ac:dyDescent="0.2">
      <c r="A61" s="40"/>
      <c r="B61" s="40"/>
      <c r="C61" s="41"/>
      <c r="D61" s="42"/>
      <c r="E61" s="7"/>
      <c r="F61" s="42"/>
      <c r="G61" s="979" t="s">
        <v>2320</v>
      </c>
      <c r="H61" s="979"/>
      <c r="I61" s="478">
        <f>I59+I60</f>
        <v>0</v>
      </c>
    </row>
    <row r="62" spans="1:81" s="47" customFormat="1" ht="15" customHeight="1" x14ac:dyDescent="0.2">
      <c r="A62" s="40"/>
      <c r="B62" s="602"/>
      <c r="C62" s="178" t="s">
        <v>559</v>
      </c>
      <c r="D62" s="112"/>
      <c r="E62" s="111"/>
      <c r="F62" s="112"/>
      <c r="G62" s="111"/>
      <c r="H62" s="214"/>
      <c r="I62" s="63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</row>
    <row r="63" spans="1:81" ht="12.75" customHeight="1" x14ac:dyDescent="0.2">
      <c r="A63" s="330" t="s">
        <v>2035</v>
      </c>
      <c r="B63" s="666"/>
      <c r="C63" s="178"/>
      <c r="D63" s="448"/>
      <c r="E63" s="210"/>
      <c r="F63" s="213"/>
      <c r="G63" s="210"/>
      <c r="H63" s="177"/>
    </row>
    <row r="64" spans="1:81" s="47" customFormat="1" ht="11.25" customHeight="1" x14ac:dyDescent="0.2">
      <c r="B64" s="661"/>
      <c r="C64" s="625" t="s">
        <v>558</v>
      </c>
      <c r="D64" s="291"/>
      <c r="E64" s="66"/>
      <c r="F64" s="291"/>
      <c r="G64" s="66"/>
      <c r="H64" s="177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1:81" s="47" customFormat="1" ht="11.25" customHeight="1" x14ac:dyDescent="0.2">
      <c r="A65" s="311"/>
      <c r="B65" s="572" t="s">
        <v>69</v>
      </c>
      <c r="C65" s="616" t="s">
        <v>557</v>
      </c>
      <c r="D65" s="295" t="s">
        <v>1175</v>
      </c>
      <c r="E65" s="55">
        <v>2007</v>
      </c>
      <c r="F65" s="57" t="s">
        <v>178</v>
      </c>
      <c r="G65" s="55">
        <v>2014</v>
      </c>
      <c r="H65" s="176">
        <v>34.97</v>
      </c>
      <c r="I65" s="45" t="str">
        <f>IF(A65&gt;=1,SUM(A65*H65),"")</f>
        <v/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  <row r="66" spans="1:81" s="47" customFormat="1" ht="14.25" customHeight="1" x14ac:dyDescent="0.2">
      <c r="A66" s="407"/>
      <c r="B66" s="594" t="s">
        <v>70</v>
      </c>
      <c r="C66" s="617" t="s">
        <v>538</v>
      </c>
      <c r="D66" s="54" t="s">
        <v>2152</v>
      </c>
      <c r="E66" s="53"/>
      <c r="F66" s="54"/>
      <c r="G66" s="53"/>
      <c r="H66" s="215">
        <v>39.97</v>
      </c>
      <c r="I66" s="45" t="str">
        <f>IF(A66&gt;=1,SUM(A66*H66),"")</f>
        <v/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</row>
    <row r="67" spans="1:81" s="47" customFormat="1" ht="14.25" customHeight="1" x14ac:dyDescent="0.2">
      <c r="A67" s="407"/>
      <c r="B67" s="594" t="s">
        <v>71</v>
      </c>
      <c r="C67" s="617" t="s">
        <v>62</v>
      </c>
      <c r="D67" s="54" t="s">
        <v>2153</v>
      </c>
      <c r="E67" s="53"/>
      <c r="F67" s="54"/>
      <c r="G67" s="53"/>
      <c r="H67" s="215">
        <v>18.97</v>
      </c>
      <c r="I67" s="45" t="str">
        <f>IF(A67&gt;=1,SUM(A67*H67),"")</f>
        <v/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</row>
    <row r="68" spans="1:81" s="47" customFormat="1" ht="14.25" customHeight="1" x14ac:dyDescent="0.2">
      <c r="A68" s="407"/>
      <c r="B68" s="594" t="s">
        <v>72</v>
      </c>
      <c r="C68" s="617" t="s">
        <v>2154</v>
      </c>
      <c r="D68" s="54" t="s">
        <v>2155</v>
      </c>
      <c r="E68" s="53"/>
      <c r="F68" s="54"/>
      <c r="G68" s="53"/>
      <c r="H68" s="215">
        <v>18.97</v>
      </c>
      <c r="I68" s="45" t="str">
        <f>IF(A68&gt;=1,SUM(A68*H68),"")</f>
        <v/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</row>
    <row r="69" spans="1:81" ht="14.25" customHeight="1" x14ac:dyDescent="0.2">
      <c r="B69" s="661"/>
      <c r="C69" s="640" t="s">
        <v>1034</v>
      </c>
      <c r="D69" s="265"/>
      <c r="E69" s="210"/>
      <c r="F69" s="213"/>
      <c r="G69" s="210"/>
      <c r="H69" s="177"/>
      <c r="I69" s="211"/>
    </row>
    <row r="70" spans="1:81" ht="13.5" customHeight="1" x14ac:dyDescent="0.2">
      <c r="A70" s="14" t="s">
        <v>377</v>
      </c>
      <c r="B70" s="604"/>
      <c r="C70" s="538"/>
      <c r="D70" s="1008">
        <v>618370757</v>
      </c>
      <c r="E70" s="111"/>
      <c r="F70" s="112"/>
      <c r="G70" s="111"/>
      <c r="H70" s="214"/>
      <c r="I70" s="63"/>
    </row>
    <row r="71" spans="1:81" s="47" customFormat="1" x14ac:dyDescent="0.2">
      <c r="A71" s="311"/>
      <c r="B71" s="572"/>
      <c r="C71" s="339" t="s">
        <v>556</v>
      </c>
      <c r="D71" s="1009"/>
      <c r="E71" s="9">
        <v>2007</v>
      </c>
      <c r="F71" s="10" t="s">
        <v>178</v>
      </c>
      <c r="G71" s="9">
        <v>2014</v>
      </c>
      <c r="H71" s="87">
        <v>26.37</v>
      </c>
      <c r="I71" s="45" t="str">
        <f>IF(A71&gt;=1,SUM(A71*H71),"")</f>
        <v/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</row>
    <row r="72" spans="1:81" s="47" customFormat="1" ht="15" customHeight="1" x14ac:dyDescent="0.2">
      <c r="A72" s="311"/>
      <c r="B72" s="572"/>
      <c r="C72" s="664" t="s">
        <v>348</v>
      </c>
      <c r="D72" s="449"/>
      <c r="E72" s="223"/>
      <c r="F72" s="296"/>
      <c r="G72" s="223"/>
      <c r="H72" s="287"/>
      <c r="I72" s="281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</row>
    <row r="73" spans="1:81" ht="19.5" customHeight="1" x14ac:dyDescent="0.2">
      <c r="A73" s="554" t="s">
        <v>349</v>
      </c>
      <c r="B73" s="627"/>
      <c r="C73" s="555"/>
      <c r="D73" s="112"/>
      <c r="E73" s="111"/>
      <c r="F73" s="112"/>
      <c r="G73" s="111"/>
      <c r="H73" s="214"/>
      <c r="I73" s="63"/>
    </row>
    <row r="74" spans="1:81" s="47" customFormat="1" ht="12.75" customHeight="1" x14ac:dyDescent="0.2">
      <c r="A74" s="311"/>
      <c r="B74" s="572"/>
      <c r="C74" s="626" t="s">
        <v>1779</v>
      </c>
      <c r="D74" s="10" t="s">
        <v>1780</v>
      </c>
      <c r="E74" s="9">
        <v>1993</v>
      </c>
      <c r="F74" s="10" t="s">
        <v>669</v>
      </c>
      <c r="G74" s="9">
        <v>2000</v>
      </c>
      <c r="H74" s="87">
        <v>19.350000000000001</v>
      </c>
      <c r="I74" s="45" t="str">
        <f>IF(A74&gt;=1,SUM(A74*H74),"")</f>
        <v/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</row>
    <row r="75" spans="1:81" x14ac:dyDescent="0.2">
      <c r="A75" s="241"/>
      <c r="B75" s="588"/>
      <c r="C75" s="599" t="s">
        <v>2021</v>
      </c>
      <c r="D75" s="54" t="s">
        <v>1781</v>
      </c>
      <c r="E75" s="39">
        <v>1993</v>
      </c>
      <c r="F75" s="38" t="s">
        <v>669</v>
      </c>
      <c r="G75" s="39">
        <v>2000</v>
      </c>
      <c r="H75" s="84">
        <v>5.35</v>
      </c>
      <c r="I75" s="45" t="str">
        <f>IF(A75&gt;=1,SUM(A75*H75),"")</f>
        <v/>
      </c>
    </row>
    <row r="76" spans="1:81" s="47" customFormat="1" ht="17.25" customHeight="1" x14ac:dyDescent="0.2">
      <c r="A76" s="40"/>
      <c r="B76" s="602"/>
      <c r="C76" s="178" t="s">
        <v>1782</v>
      </c>
      <c r="D76" s="294"/>
      <c r="E76" s="66"/>
      <c r="F76" s="291"/>
      <c r="G76" s="66"/>
      <c r="H76" s="288"/>
      <c r="I76" s="283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</row>
    <row r="77" spans="1:81" ht="15.75" customHeight="1" x14ac:dyDescent="0.2">
      <c r="A77" s="14" t="s">
        <v>349</v>
      </c>
      <c r="B77" s="604"/>
      <c r="C77" s="538"/>
      <c r="D77" s="112"/>
      <c r="E77" s="111"/>
      <c r="F77" s="112"/>
      <c r="G77" s="111"/>
      <c r="H77" s="214"/>
      <c r="I77" s="63"/>
    </row>
    <row r="78" spans="1:81" s="47" customFormat="1" ht="12.75" customHeight="1" x14ac:dyDescent="0.2">
      <c r="A78" s="311"/>
      <c r="B78" s="572"/>
      <c r="C78" s="626" t="s">
        <v>1779</v>
      </c>
      <c r="D78" s="10" t="s">
        <v>1780</v>
      </c>
      <c r="E78" s="9">
        <v>1993</v>
      </c>
      <c r="F78" s="10" t="s">
        <v>669</v>
      </c>
      <c r="G78" s="9">
        <v>2000</v>
      </c>
      <c r="H78" s="87">
        <v>19.350000000000001</v>
      </c>
      <c r="I78" s="45" t="str">
        <f>IF(A78&gt;=1,SUM(A78*H78),"")</f>
        <v/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1" x14ac:dyDescent="0.2">
      <c r="A79" s="241"/>
      <c r="B79" s="588"/>
      <c r="C79" s="599" t="s">
        <v>2021</v>
      </c>
      <c r="D79" s="54" t="s">
        <v>1781</v>
      </c>
      <c r="E79" s="39">
        <v>1993</v>
      </c>
      <c r="F79" s="38" t="s">
        <v>669</v>
      </c>
      <c r="G79" s="39">
        <v>2000</v>
      </c>
      <c r="H79" s="84">
        <v>5.35</v>
      </c>
      <c r="I79" s="45" t="str">
        <f>IF(A79&gt;=1,SUM(A79*H79),"")</f>
        <v/>
      </c>
    </row>
    <row r="80" spans="1:81" ht="4.5" customHeight="1" x14ac:dyDescent="0.2">
      <c r="A80" s="217"/>
      <c r="B80" s="632"/>
      <c r="C80" s="216"/>
      <c r="D80" s="213"/>
      <c r="E80" s="24"/>
      <c r="F80" s="23"/>
      <c r="G80" s="24"/>
      <c r="H80" s="88"/>
      <c r="I80" s="44"/>
    </row>
    <row r="81" spans="1:238" ht="11.25" customHeight="1" x14ac:dyDescent="0.2">
      <c r="A81" s="217"/>
      <c r="B81" s="632"/>
      <c r="C81" s="178" t="s">
        <v>286</v>
      </c>
      <c r="D81" s="213"/>
      <c r="E81" s="24"/>
      <c r="F81" s="23"/>
      <c r="G81" s="24"/>
      <c r="H81" s="88"/>
      <c r="I81" s="44"/>
    </row>
    <row r="82" spans="1:238" ht="15.75" customHeight="1" x14ac:dyDescent="0.2">
      <c r="A82" s="476"/>
      <c r="B82" s="587"/>
      <c r="C82" s="747" t="s">
        <v>287</v>
      </c>
      <c r="D82" s="57"/>
      <c r="E82" s="9"/>
      <c r="F82" s="10"/>
      <c r="G82" s="9"/>
      <c r="H82" s="84"/>
      <c r="I82" s="43"/>
    </row>
    <row r="83" spans="1:238" x14ac:dyDescent="0.2">
      <c r="A83" s="241"/>
      <c r="B83" s="588"/>
      <c r="C83" s="711" t="s">
        <v>288</v>
      </c>
      <c r="D83" s="54"/>
      <c r="E83" s="39"/>
      <c r="F83" s="38"/>
      <c r="G83" s="39"/>
      <c r="H83" s="84">
        <v>16.350000000000001</v>
      </c>
      <c r="I83" s="93"/>
    </row>
    <row r="84" spans="1:238" x14ac:dyDescent="0.2">
      <c r="A84" s="217"/>
      <c r="B84" s="632"/>
      <c r="C84" s="216" t="s">
        <v>1398</v>
      </c>
      <c r="D84" s="213"/>
      <c r="E84" s="24"/>
      <c r="F84" s="23"/>
      <c r="G84" s="24"/>
      <c r="H84" s="86"/>
      <c r="I84" s="44"/>
    </row>
    <row r="85" spans="1:238" ht="15.75" customHeight="1" x14ac:dyDescent="0.2">
      <c r="A85" s="567"/>
      <c r="B85" s="667"/>
      <c r="C85" s="329" t="s">
        <v>289</v>
      </c>
      <c r="D85" s="291"/>
      <c r="E85" s="291"/>
      <c r="F85" s="66"/>
      <c r="G85" s="288"/>
      <c r="H85" s="23"/>
      <c r="I85" s="40"/>
      <c r="HC85" s="47"/>
      <c r="HD85" s="66"/>
      <c r="HE85" s="291"/>
      <c r="HF85" s="66"/>
      <c r="HG85" s="288"/>
      <c r="HH85" s="283"/>
      <c r="HI85" s="78"/>
      <c r="HJ85" s="107"/>
      <c r="HK85" s="47"/>
      <c r="HL85" s="66"/>
      <c r="HM85" s="291"/>
      <c r="HN85" s="66"/>
      <c r="HO85" s="288"/>
      <c r="HP85" s="283"/>
      <c r="HQ85" s="78"/>
      <c r="HR85" s="107"/>
      <c r="HS85" s="47"/>
      <c r="HT85" s="66"/>
      <c r="HU85" s="291"/>
      <c r="HV85" s="66"/>
      <c r="HW85" s="288"/>
      <c r="HX85" s="283"/>
      <c r="HY85" s="78"/>
      <c r="HZ85" s="107"/>
      <c r="IA85" s="47"/>
      <c r="IB85" s="66"/>
      <c r="IC85" s="291"/>
      <c r="ID85" s="66"/>
    </row>
    <row r="86" spans="1:238" ht="14.25" customHeight="1" x14ac:dyDescent="0.2">
      <c r="A86" s="14" t="s">
        <v>1967</v>
      </c>
      <c r="B86" s="604"/>
      <c r="C86" s="538"/>
      <c r="D86" s="112"/>
      <c r="E86" s="111"/>
      <c r="F86" s="112"/>
      <c r="G86" s="111"/>
      <c r="H86" s="214"/>
      <c r="I86" s="63"/>
    </row>
    <row r="87" spans="1:238" ht="12.75" customHeight="1" x14ac:dyDescent="0.2">
      <c r="A87" s="476"/>
      <c r="B87" s="587"/>
      <c r="C87" s="80" t="s">
        <v>1968</v>
      </c>
      <c r="D87" s="57" t="s">
        <v>1969</v>
      </c>
      <c r="E87" s="223"/>
      <c r="F87" s="223"/>
      <c r="G87" s="223"/>
      <c r="H87" s="287">
        <v>10</v>
      </c>
      <c r="I87" s="45" t="str">
        <f>IF(A87&gt;=1,SUM(A87*H87),"")</f>
        <v/>
      </c>
    </row>
    <row r="88" spans="1:238" s="27" customFormat="1" ht="16.5" customHeight="1" x14ac:dyDescent="0.2">
      <c r="A88" s="144"/>
      <c r="B88" s="605"/>
      <c r="C88" s="640" t="s">
        <v>1808</v>
      </c>
      <c r="D88" s="113"/>
      <c r="E88" s="114"/>
      <c r="F88" s="113"/>
      <c r="G88" s="114"/>
      <c r="H88" s="195"/>
      <c r="I88" s="50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238" s="27" customFormat="1" ht="13.5" customHeight="1" x14ac:dyDescent="0.2">
      <c r="A89" s="556" t="s">
        <v>318</v>
      </c>
      <c r="B89" s="604"/>
      <c r="C89" s="557"/>
      <c r="D89" s="170"/>
      <c r="E89" s="60"/>
      <c r="F89" s="60"/>
      <c r="G89" s="60"/>
      <c r="H89" s="183"/>
      <c r="I89" s="131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238" s="27" customFormat="1" x14ac:dyDescent="0.2">
      <c r="A90" s="323"/>
      <c r="B90" s="569"/>
      <c r="C90" s="665" t="s">
        <v>1809</v>
      </c>
      <c r="D90" s="373">
        <v>70515182</v>
      </c>
      <c r="E90" s="9">
        <v>2007</v>
      </c>
      <c r="F90" s="10" t="s">
        <v>178</v>
      </c>
      <c r="G90" s="59"/>
      <c r="H90" s="185">
        <v>47.75</v>
      </c>
      <c r="I90" s="514" t="str">
        <f>IF(A90&gt;=1,SUM(A90*H90),"")</f>
        <v/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238" ht="18.75" customHeight="1" x14ac:dyDescent="0.2">
      <c r="A91" s="108"/>
      <c r="B91" s="108"/>
      <c r="C91" s="126"/>
      <c r="D91" s="164"/>
      <c r="E91" s="108"/>
      <c r="F91" s="164"/>
      <c r="G91" s="976" t="s">
        <v>2158</v>
      </c>
      <c r="H91" s="976"/>
      <c r="I91" s="234">
        <f>SUM(I63:I87)</f>
        <v>0</v>
      </c>
    </row>
    <row r="92" spans="1:238" ht="16.5" customHeight="1" x14ac:dyDescent="0.2">
      <c r="A92" s="40"/>
      <c r="B92" s="40"/>
      <c r="C92" s="41"/>
      <c r="D92" s="42"/>
      <c r="E92" s="7"/>
      <c r="F92" s="978" t="s">
        <v>355</v>
      </c>
      <c r="G92" s="978"/>
      <c r="H92" s="978"/>
      <c r="I92" s="478">
        <f>I91*18.75%</f>
        <v>0</v>
      </c>
    </row>
    <row r="93" spans="1:238" ht="20.25" customHeight="1" x14ac:dyDescent="0.2">
      <c r="A93" s="40"/>
      <c r="B93" s="40"/>
      <c r="C93" s="41"/>
      <c r="D93" s="42"/>
      <c r="E93" s="7"/>
      <c r="F93" s="42"/>
      <c r="G93" s="979" t="s">
        <v>2320</v>
      </c>
      <c r="H93" s="979"/>
      <c r="I93" s="478">
        <f>I91+I92</f>
        <v>0</v>
      </c>
    </row>
    <row r="95" spans="1:238" x14ac:dyDescent="0.2">
      <c r="A95" s="143" t="s">
        <v>0</v>
      </c>
      <c r="B95" s="618" t="s">
        <v>722</v>
      </c>
      <c r="C95" s="233"/>
      <c r="D95" s="3"/>
      <c r="E95" s="2" t="s">
        <v>2156</v>
      </c>
      <c r="F95" s="3" t="s">
        <v>1324</v>
      </c>
      <c r="G95" s="2" t="s">
        <v>1325</v>
      </c>
      <c r="H95" s="128" t="s">
        <v>1326</v>
      </c>
      <c r="I95" s="5" t="s">
        <v>1327</v>
      </c>
    </row>
    <row r="96" spans="1:238" x14ac:dyDescent="0.2">
      <c r="A96" s="245" t="s">
        <v>1890</v>
      </c>
      <c r="B96" s="619" t="s">
        <v>723</v>
      </c>
      <c r="C96" s="474" t="s">
        <v>533</v>
      </c>
      <c r="D96" s="10" t="s">
        <v>534</v>
      </c>
      <c r="E96" s="9" t="s">
        <v>2157</v>
      </c>
      <c r="F96" s="10" t="s">
        <v>535</v>
      </c>
      <c r="G96" s="9" t="s">
        <v>536</v>
      </c>
      <c r="H96" s="129" t="s">
        <v>537</v>
      </c>
      <c r="I96" s="12" t="s">
        <v>537</v>
      </c>
    </row>
    <row r="97" spans="1:81" x14ac:dyDescent="0.2">
      <c r="A97" s="13"/>
      <c r="B97" s="656" t="s">
        <v>724</v>
      </c>
      <c r="C97" s="473"/>
      <c r="D97" s="15"/>
      <c r="E97" s="24"/>
      <c r="F97" s="23"/>
      <c r="G97" s="24"/>
      <c r="H97" s="535"/>
      <c r="I97" s="355"/>
    </row>
    <row r="98" spans="1:81" s="47" customFormat="1" ht="12" customHeight="1" x14ac:dyDescent="0.2">
      <c r="A98" s="40"/>
      <c r="B98" s="660" t="s">
        <v>725</v>
      </c>
      <c r="C98" s="178" t="s">
        <v>2843</v>
      </c>
      <c r="D98" s="294"/>
      <c r="E98" s="66"/>
      <c r="F98" s="291"/>
      <c r="G98" s="66"/>
      <c r="H98" s="288"/>
      <c r="I98" s="283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</row>
    <row r="99" spans="1:81" ht="11.25" customHeight="1" x14ac:dyDescent="0.2">
      <c r="A99" s="14" t="s">
        <v>2839</v>
      </c>
      <c r="B99" s="604"/>
      <c r="C99" s="538"/>
      <c r="D99" s="112"/>
      <c r="E99" s="111"/>
      <c r="F99" s="112"/>
      <c r="G99" s="111"/>
      <c r="H99" s="214"/>
      <c r="I99" s="63"/>
    </row>
    <row r="100" spans="1:81" s="47" customFormat="1" x14ac:dyDescent="0.2">
      <c r="A100" s="976"/>
      <c r="B100" s="602"/>
      <c r="C100" s="625" t="s">
        <v>2841</v>
      </c>
      <c r="D100" s="294"/>
      <c r="E100" s="66"/>
      <c r="F100" s="294"/>
      <c r="G100" s="66"/>
      <c r="H100" s="301"/>
      <c r="I100" s="990" t="str">
        <f>IF(A100&gt;=1,SUM(A100*H101),"")</f>
        <v/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</row>
    <row r="101" spans="1:81" s="47" customFormat="1" x14ac:dyDescent="0.2">
      <c r="A101" s="977"/>
      <c r="B101" s="572"/>
      <c r="C101" s="596" t="s">
        <v>1036</v>
      </c>
      <c r="D101" s="285" t="s">
        <v>2840</v>
      </c>
      <c r="E101" s="55">
        <v>2016</v>
      </c>
      <c r="F101" s="281" t="s">
        <v>178</v>
      </c>
      <c r="G101" s="55">
        <v>2023</v>
      </c>
      <c r="H101" s="82">
        <v>89.7</v>
      </c>
      <c r="I101" s="991" t="str">
        <f>IF(A101&gt;=1,SUM(A101*H101),"")</f>
        <v/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</row>
    <row r="102" spans="1:81" x14ac:dyDescent="0.2">
      <c r="A102" s="280"/>
      <c r="B102" s="645"/>
      <c r="C102" s="657"/>
      <c r="D102" s="265"/>
      <c r="E102" s="50"/>
      <c r="F102" s="265"/>
      <c r="G102" s="50"/>
      <c r="H102" s="89"/>
      <c r="I102" s="248"/>
    </row>
    <row r="103" spans="1:81" s="47" customFormat="1" x14ac:dyDescent="0.2">
      <c r="A103" s="64"/>
      <c r="B103" s="662"/>
      <c r="C103" s="560" t="s">
        <v>1034</v>
      </c>
      <c r="D103" s="265"/>
      <c r="E103" s="50"/>
      <c r="F103" s="265"/>
      <c r="G103" s="50"/>
      <c r="H103" s="89"/>
      <c r="I103" s="24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</row>
    <row r="104" spans="1:81" s="47" customFormat="1" ht="11.25" customHeight="1" x14ac:dyDescent="0.2">
      <c r="A104" s="14"/>
      <c r="B104" s="604"/>
      <c r="C104" s="538"/>
      <c r="D104" s="213"/>
      <c r="E104" s="210"/>
      <c r="F104" s="213"/>
      <c r="G104" s="210"/>
      <c r="H104" s="92"/>
      <c r="I104" s="990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</row>
    <row r="105" spans="1:81" x14ac:dyDescent="0.2">
      <c r="A105" s="311"/>
      <c r="B105" s="572"/>
      <c r="C105" s="626"/>
      <c r="D105" s="57"/>
      <c r="E105" s="55"/>
      <c r="F105" s="57"/>
      <c r="G105" s="55"/>
      <c r="H105" s="82"/>
      <c r="I105" s="991"/>
    </row>
    <row r="106" spans="1:81" s="47" customFormat="1" ht="11.25" customHeight="1" x14ac:dyDescent="0.2">
      <c r="A106" s="554"/>
      <c r="B106" s="627"/>
      <c r="C106" s="555"/>
      <c r="D106" s="213"/>
      <c r="E106" s="210"/>
      <c r="F106" s="213"/>
      <c r="G106" s="210"/>
      <c r="H106" s="92"/>
      <c r="I106" s="990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</row>
    <row r="107" spans="1:81" x14ac:dyDescent="0.2">
      <c r="A107" s="311"/>
      <c r="B107" s="572"/>
      <c r="C107" s="626"/>
      <c r="D107" s="57"/>
      <c r="E107" s="55"/>
      <c r="F107" s="57"/>
      <c r="G107" s="55"/>
      <c r="H107" s="82"/>
      <c r="I107" s="991"/>
    </row>
    <row r="108" spans="1:81" s="47" customFormat="1" ht="13.5" customHeight="1" x14ac:dyDescent="0.2">
      <c r="A108" s="866" t="s">
        <v>2842</v>
      </c>
      <c r="B108" s="602"/>
      <c r="C108" s="178"/>
      <c r="D108" s="294"/>
      <c r="E108" s="66"/>
      <c r="F108" s="291"/>
      <c r="G108" s="66"/>
      <c r="H108" s="288"/>
      <c r="I108" s="283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</row>
    <row r="109" spans="1:81" s="47" customFormat="1" x14ac:dyDescent="0.2">
      <c r="A109" s="14"/>
      <c r="B109" s="604"/>
      <c r="C109" s="270" t="s">
        <v>2844</v>
      </c>
      <c r="D109" s="213"/>
      <c r="E109" s="210"/>
      <c r="F109" s="213"/>
      <c r="G109" s="210"/>
      <c r="H109" s="92"/>
      <c r="I109" s="211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</row>
    <row r="110" spans="1:81" s="47" customFormat="1" ht="11.25" customHeight="1" x14ac:dyDescent="0.2">
      <c r="A110" s="1006"/>
      <c r="B110" s="632"/>
      <c r="C110" s="536" t="s">
        <v>2845</v>
      </c>
      <c r="D110" s="213"/>
      <c r="E110" s="210"/>
      <c r="F110" s="213"/>
      <c r="G110" s="210"/>
      <c r="H110" s="92"/>
      <c r="I110" s="99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</row>
    <row r="111" spans="1:81" x14ac:dyDescent="0.2">
      <c r="A111" s="1007"/>
      <c r="B111" s="587"/>
      <c r="C111" s="596" t="s">
        <v>1036</v>
      </c>
      <c r="D111" s="10" t="s">
        <v>2846</v>
      </c>
      <c r="E111" s="9">
        <v>2016</v>
      </c>
      <c r="F111" s="285" t="s">
        <v>178</v>
      </c>
      <c r="G111" s="55">
        <v>2023</v>
      </c>
      <c r="H111" s="147">
        <v>65.989999999999995</v>
      </c>
      <c r="I111" s="991"/>
    </row>
    <row r="112" spans="1:81" ht="12.75" customHeight="1" x14ac:dyDescent="0.2">
      <c r="A112" s="554"/>
      <c r="B112" s="627"/>
      <c r="C112" s="555"/>
      <c r="D112" s="112"/>
      <c r="E112" s="111"/>
      <c r="F112" s="112"/>
      <c r="G112" s="111"/>
      <c r="H112" s="214"/>
      <c r="I112" s="990" t="str">
        <f>IF(A113&gt;=1,SUM(A113*H113),"")</f>
        <v/>
      </c>
    </row>
    <row r="113" spans="1:81" s="47" customFormat="1" x14ac:dyDescent="0.2">
      <c r="A113" s="311"/>
      <c r="B113" s="572"/>
      <c r="C113" s="626" t="s">
        <v>2373</v>
      </c>
      <c r="D113" s="10" t="s">
        <v>2847</v>
      </c>
      <c r="E113" s="9">
        <v>2016</v>
      </c>
      <c r="F113" s="10" t="s">
        <v>178</v>
      </c>
      <c r="G113" s="9">
        <v>2023</v>
      </c>
      <c r="H113" s="87">
        <v>45</v>
      </c>
      <c r="I113" s="991" t="str">
        <f>IF(A113&gt;=1,SUM(A113*H113),"")</f>
        <v/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</row>
    <row r="114" spans="1:81" ht="16.5" customHeight="1" x14ac:dyDescent="0.2">
      <c r="A114" s="108"/>
      <c r="B114" s="108"/>
      <c r="C114" s="126"/>
      <c r="D114" s="164"/>
      <c r="E114" s="108"/>
      <c r="F114" s="164"/>
      <c r="G114" s="976" t="s">
        <v>2158</v>
      </c>
      <c r="H114" s="976"/>
      <c r="I114" s="234">
        <f>SUM(I100:I113)</f>
        <v>0</v>
      </c>
    </row>
    <row r="115" spans="1:81" ht="17.25" customHeight="1" x14ac:dyDescent="0.2">
      <c r="A115" s="40"/>
      <c r="B115" s="40"/>
      <c r="C115" s="41"/>
      <c r="D115" s="42"/>
      <c r="E115" s="7"/>
      <c r="F115" s="978" t="s">
        <v>355</v>
      </c>
      <c r="G115" s="978"/>
      <c r="H115" s="978"/>
      <c r="I115" s="478">
        <f>I114*18.75%</f>
        <v>0</v>
      </c>
    </row>
    <row r="116" spans="1:81" ht="15" customHeight="1" x14ac:dyDescent="0.2">
      <c r="A116" s="40"/>
      <c r="B116" s="40"/>
      <c r="C116" s="41"/>
      <c r="D116" s="42"/>
      <c r="E116" s="7"/>
      <c r="F116" s="42"/>
      <c r="G116" s="979" t="s">
        <v>2320</v>
      </c>
      <c r="H116" s="979"/>
      <c r="I116" s="478">
        <f>I114+I115</f>
        <v>0</v>
      </c>
    </row>
  </sheetData>
  <mergeCells count="34">
    <mergeCell ref="F115:H115"/>
    <mergeCell ref="G116:H116"/>
    <mergeCell ref="A110:A111"/>
    <mergeCell ref="I110:I111"/>
    <mergeCell ref="I106:I107"/>
    <mergeCell ref="I112:I113"/>
    <mergeCell ref="G114:H114"/>
    <mergeCell ref="G37:H37"/>
    <mergeCell ref="I27:I28"/>
    <mergeCell ref="I100:I101"/>
    <mergeCell ref="I104:I105"/>
    <mergeCell ref="G59:H59"/>
    <mergeCell ref="I29:I30"/>
    <mergeCell ref="G35:H35"/>
    <mergeCell ref="F36:H36"/>
    <mergeCell ref="I33:I34"/>
    <mergeCell ref="I31:I32"/>
    <mergeCell ref="F60:H60"/>
    <mergeCell ref="G61:H61"/>
    <mergeCell ref="A100:A101"/>
    <mergeCell ref="F92:H92"/>
    <mergeCell ref="G91:H91"/>
    <mergeCell ref="D70:D71"/>
    <mergeCell ref="G93:H93"/>
    <mergeCell ref="A6:A7"/>
    <mergeCell ref="A9:A10"/>
    <mergeCell ref="A19:A20"/>
    <mergeCell ref="A23:A24"/>
    <mergeCell ref="I6:I7"/>
    <mergeCell ref="I9:I10"/>
    <mergeCell ref="I13:I14"/>
    <mergeCell ref="I19:I20"/>
    <mergeCell ref="I15:I16"/>
    <mergeCell ref="I23:I24"/>
  </mergeCells>
  <phoneticPr fontId="8" type="noConversion"/>
  <conditionalFormatting sqref="I88:I90">
    <cfRule type="cellIs" dxfId="84" priority="1" stopIfTrue="1" operator="lessThanOrEqual">
      <formula>0</formula>
    </cfRule>
  </conditionalFormatting>
  <printOptions horizontalCentered="1"/>
  <pageMargins left="0.27" right="0.4" top="1.53" bottom="0.43" header="0.56999999999999995" footer="0.23"/>
  <pageSetup scale="99" firstPageNumber="20" orientation="landscape" useFirstPageNumber="1" horizontalDpi="4294967292" verticalDpi="300" r:id="rId1"/>
  <headerFooter alignWithMargins="0">
    <oddHeader>&amp;LSchool _______________________ Site # ___________
Charge to Account: ______________________________&amp;RPrincipal's Signature __________________________
Date __________________________
&amp;"Arial,Bold"
2005-2006</oddHeader>
    <oddFooter xml:space="preserve">&amp;C&amp;"Arial,Bold"English
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showZeros="0" topLeftCell="B1" zoomScale="83" zoomScaleNormal="83" workbookViewId="0">
      <selection activeCell="H9" sqref="H9"/>
    </sheetView>
  </sheetViews>
  <sheetFormatPr defaultRowHeight="12.75" x14ac:dyDescent="0.2"/>
  <cols>
    <col min="1" max="1" width="0.5703125" hidden="1" customWidth="1"/>
    <col min="2" max="2" width="8" style="47" customWidth="1"/>
    <col min="3" max="3" width="11.42578125" style="47" customWidth="1"/>
    <col min="4" max="4" width="57.28515625" customWidth="1"/>
    <col min="5" max="5" width="14.28515625" customWidth="1"/>
    <col min="6" max="6" width="8.85546875" customWidth="1"/>
    <col min="7" max="7" width="6.42578125" customWidth="1"/>
    <col min="8" max="8" width="7.28515625" customWidth="1"/>
    <col min="9" max="9" width="7.85546875" style="19" customWidth="1"/>
    <col min="10" max="10" width="12.28515625" style="47" customWidth="1"/>
  </cols>
  <sheetData>
    <row r="1" spans="2:10" x14ac:dyDescent="0.2">
      <c r="B1" s="1" t="s">
        <v>0</v>
      </c>
      <c r="C1" s="539" t="s">
        <v>722</v>
      </c>
      <c r="D1" s="233"/>
      <c r="E1" s="3"/>
      <c r="F1" s="2" t="s">
        <v>2156</v>
      </c>
      <c r="G1" s="3" t="s">
        <v>1324</v>
      </c>
      <c r="H1" s="2" t="s">
        <v>1325</v>
      </c>
      <c r="I1" s="4" t="s">
        <v>1326</v>
      </c>
      <c r="J1" s="5" t="s">
        <v>1327</v>
      </c>
    </row>
    <row r="2" spans="2:10" x14ac:dyDescent="0.2">
      <c r="B2" s="8" t="s">
        <v>1890</v>
      </c>
      <c r="C2" s="540" t="s">
        <v>723</v>
      </c>
      <c r="D2" s="474" t="s">
        <v>533</v>
      </c>
      <c r="E2" s="10" t="s">
        <v>534</v>
      </c>
      <c r="F2" s="9" t="s">
        <v>2157</v>
      </c>
      <c r="G2" s="10" t="s">
        <v>535</v>
      </c>
      <c r="H2" s="9" t="s">
        <v>536</v>
      </c>
      <c r="I2" s="11" t="s">
        <v>537</v>
      </c>
      <c r="J2" s="12" t="s">
        <v>537</v>
      </c>
    </row>
    <row r="3" spans="2:10" ht="14.25" customHeight="1" x14ac:dyDescent="0.2">
      <c r="B3" s="13"/>
      <c r="C3" s="618" t="s">
        <v>724</v>
      </c>
      <c r="D3" s="14"/>
      <c r="E3" s="15"/>
      <c r="F3" s="16"/>
      <c r="G3" s="15"/>
      <c r="H3" s="16"/>
      <c r="I3" s="17"/>
      <c r="J3" s="18"/>
    </row>
    <row r="4" spans="2:10" ht="14.25" customHeight="1" x14ac:dyDescent="0.2">
      <c r="B4" s="245"/>
      <c r="C4" s="619" t="s">
        <v>725</v>
      </c>
      <c r="D4" s="615" t="s">
        <v>347</v>
      </c>
      <c r="E4" s="10"/>
      <c r="F4" s="9"/>
      <c r="G4" s="10"/>
      <c r="H4" s="9"/>
      <c r="I4" s="20"/>
      <c r="J4" s="21"/>
    </row>
    <row r="5" spans="2:10" s="47" customFormat="1" ht="14.25" customHeight="1" x14ac:dyDescent="0.2">
      <c r="B5" s="13"/>
      <c r="C5" s="586"/>
      <c r="D5" s="270" t="s">
        <v>300</v>
      </c>
      <c r="E5" s="23"/>
      <c r="F5" s="24"/>
      <c r="G5" s="23"/>
      <c r="H5" s="24"/>
      <c r="I5" s="25"/>
      <c r="J5" s="26"/>
    </row>
    <row r="6" spans="2:10" s="47" customFormat="1" ht="11.25" customHeight="1" x14ac:dyDescent="0.2">
      <c r="B6" s="13"/>
      <c r="C6" s="586"/>
      <c r="D6" s="270" t="s">
        <v>301</v>
      </c>
      <c r="E6" s="23"/>
      <c r="F6" s="24"/>
      <c r="G6" s="23"/>
      <c r="H6" s="24"/>
      <c r="I6" s="25"/>
      <c r="J6" s="26"/>
    </row>
    <row r="7" spans="2:10" s="47" customFormat="1" ht="14.25" customHeight="1" x14ac:dyDescent="0.2">
      <c r="B7" s="14" t="s">
        <v>302</v>
      </c>
      <c r="C7" s="604"/>
      <c r="D7" s="538"/>
      <c r="E7" s="42"/>
      <c r="F7" s="111"/>
      <c r="G7" s="42"/>
      <c r="H7" s="111"/>
      <c r="I7" s="111"/>
      <c r="J7" s="44"/>
    </row>
    <row r="8" spans="2:10" ht="14.25" customHeight="1" x14ac:dyDescent="0.2">
      <c r="B8" s="76"/>
      <c r="C8" s="622"/>
      <c r="D8" s="620" t="s">
        <v>303</v>
      </c>
      <c r="E8" s="42"/>
      <c r="F8" s="111"/>
      <c r="G8" s="42"/>
      <c r="H8" s="111"/>
      <c r="I8" s="111"/>
      <c r="J8" s="44"/>
    </row>
    <row r="9" spans="2:10" ht="14.25" customHeight="1" x14ac:dyDescent="0.2">
      <c r="B9" s="323"/>
      <c r="C9" s="569"/>
      <c r="D9" s="596" t="s">
        <v>304</v>
      </c>
      <c r="E9" s="10" t="s">
        <v>305</v>
      </c>
      <c r="F9" s="9">
        <v>2003</v>
      </c>
      <c r="G9" s="10" t="s">
        <v>457</v>
      </c>
      <c r="H9" s="9">
        <v>2010</v>
      </c>
      <c r="I9" s="96" t="s">
        <v>310</v>
      </c>
      <c r="J9" s="45" t="str">
        <f>IF(B9&gt;=1,SUM(B9*I9),"")</f>
        <v/>
      </c>
    </row>
    <row r="10" spans="2:10" ht="14.25" customHeight="1" x14ac:dyDescent="0.2">
      <c r="B10" s="623"/>
      <c r="C10" s="568"/>
      <c r="D10" s="597" t="s">
        <v>306</v>
      </c>
      <c r="E10" s="53" t="s">
        <v>307</v>
      </c>
      <c r="F10" s="39">
        <v>2003</v>
      </c>
      <c r="G10" s="38" t="s">
        <v>457</v>
      </c>
      <c r="H10" s="39">
        <v>2010</v>
      </c>
      <c r="I10" s="97" t="s">
        <v>310</v>
      </c>
      <c r="J10" s="45" t="str">
        <f>IF(B10&gt;=1,SUM(B10*I10),"")</f>
        <v/>
      </c>
    </row>
    <row r="11" spans="2:10" s="47" customFormat="1" x14ac:dyDescent="0.2">
      <c r="B11" s="624"/>
      <c r="C11" s="551"/>
      <c r="D11" s="597" t="s">
        <v>308</v>
      </c>
      <c r="E11" s="39" t="s">
        <v>309</v>
      </c>
      <c r="F11" s="39">
        <v>2003</v>
      </c>
      <c r="G11" s="38" t="s">
        <v>457</v>
      </c>
      <c r="H11" s="39">
        <v>2010</v>
      </c>
      <c r="I11" s="97" t="s">
        <v>310</v>
      </c>
      <c r="J11" s="45" t="str">
        <f>IF(B11&gt;=1,SUM(B11*I11),"")</f>
        <v/>
      </c>
    </row>
    <row r="12" spans="2:10" s="47" customFormat="1" ht="13.5" customHeight="1" x14ac:dyDescent="0.2">
      <c r="B12" s="554" t="s">
        <v>302</v>
      </c>
      <c r="C12" s="627"/>
      <c r="D12" s="555"/>
      <c r="E12" s="24"/>
      <c r="F12" s="24"/>
      <c r="G12" s="23"/>
      <c r="H12" s="24"/>
      <c r="I12" s="92"/>
    </row>
    <row r="13" spans="2:10" s="47" customFormat="1" ht="12.75" customHeight="1" x14ac:dyDescent="0.2">
      <c r="B13" s="13"/>
      <c r="C13" s="586"/>
      <c r="D13" s="625" t="s">
        <v>1037</v>
      </c>
      <c r="E13" s="24"/>
      <c r="F13" s="24"/>
      <c r="G13" s="23"/>
      <c r="H13" s="24"/>
      <c r="I13" s="92"/>
      <c r="J13" s="29"/>
    </row>
    <row r="14" spans="2:10" ht="12.75" customHeight="1" x14ac:dyDescent="0.2">
      <c r="B14" s="245"/>
      <c r="C14" s="581"/>
      <c r="D14" s="616" t="s">
        <v>818</v>
      </c>
      <c r="E14" s="9" t="s">
        <v>816</v>
      </c>
      <c r="F14" s="9">
        <v>2002</v>
      </c>
      <c r="G14" s="10" t="s">
        <v>457</v>
      </c>
      <c r="H14" s="9">
        <v>2009</v>
      </c>
      <c r="I14" s="82">
        <v>9.99</v>
      </c>
      <c r="J14" s="45" t="str">
        <f>IF(B14&gt;=1,SUM(B14*I14),"")</f>
        <v/>
      </c>
    </row>
    <row r="15" spans="2:10" s="47" customFormat="1" ht="12.75" customHeight="1" x14ac:dyDescent="0.2">
      <c r="B15" s="143"/>
      <c r="C15" s="586"/>
      <c r="D15" s="625" t="s">
        <v>1038</v>
      </c>
      <c r="E15" s="2"/>
      <c r="F15" s="2"/>
      <c r="G15" s="23"/>
      <c r="H15" s="2"/>
      <c r="I15" s="89"/>
      <c r="J15" s="58"/>
    </row>
    <row r="16" spans="2:10" ht="12.75" customHeight="1" x14ac:dyDescent="0.2">
      <c r="B16" s="245"/>
      <c r="C16" s="581"/>
      <c r="D16" s="616" t="s">
        <v>818</v>
      </c>
      <c r="E16" s="9" t="s">
        <v>817</v>
      </c>
      <c r="F16" s="9">
        <v>2002</v>
      </c>
      <c r="G16" s="10" t="s">
        <v>457</v>
      </c>
      <c r="H16" s="9">
        <v>2009</v>
      </c>
      <c r="I16" s="82">
        <v>9.99</v>
      </c>
      <c r="J16" s="45" t="str">
        <f>IF(B16&gt;=1,SUM(B16*I16),"")</f>
        <v/>
      </c>
    </row>
    <row r="17" spans="1:10" s="47" customFormat="1" ht="18" customHeight="1" x14ac:dyDescent="0.2">
      <c r="B17" s="554" t="s">
        <v>302</v>
      </c>
      <c r="C17" s="627"/>
      <c r="D17" s="555"/>
      <c r="E17" s="247"/>
      <c r="F17" s="247"/>
      <c r="G17" s="247"/>
      <c r="H17" s="247"/>
      <c r="I17" s="247"/>
      <c r="J17" s="62"/>
    </row>
    <row r="18" spans="1:10" ht="14.25" customHeight="1" x14ac:dyDescent="0.2">
      <c r="B18" s="245"/>
      <c r="C18" s="581"/>
      <c r="D18" s="626" t="s">
        <v>1509</v>
      </c>
      <c r="E18" s="55" t="s">
        <v>1510</v>
      </c>
      <c r="F18" s="9">
        <v>2002</v>
      </c>
      <c r="G18" s="10" t="s">
        <v>457</v>
      </c>
      <c r="H18" s="9">
        <v>2009</v>
      </c>
      <c r="I18" s="59"/>
      <c r="J18" s="45"/>
    </row>
    <row r="19" spans="1:10" ht="16.5" customHeight="1" x14ac:dyDescent="0.2">
      <c r="A19" s="47"/>
      <c r="B19" s="554" t="s">
        <v>1469</v>
      </c>
      <c r="C19" s="627"/>
      <c r="D19" s="555"/>
      <c r="E19" s="42"/>
      <c r="F19" s="111"/>
      <c r="G19" s="42"/>
      <c r="H19" s="111"/>
      <c r="I19" s="111"/>
      <c r="J19" s="29"/>
    </row>
    <row r="20" spans="1:10" ht="13.5" customHeight="1" x14ac:dyDescent="0.2">
      <c r="B20" s="16"/>
      <c r="C20" s="593"/>
      <c r="D20" s="620" t="s">
        <v>311</v>
      </c>
      <c r="E20" s="42"/>
      <c r="F20" s="111"/>
      <c r="G20" s="42"/>
      <c r="H20" s="111"/>
      <c r="I20" s="111"/>
      <c r="J20" s="116"/>
    </row>
    <row r="21" spans="1:10" ht="12.6" customHeight="1" x14ac:dyDescent="0.2">
      <c r="B21" s="323"/>
      <c r="C21" s="569"/>
      <c r="D21" s="616" t="s">
        <v>315</v>
      </c>
      <c r="E21" s="10" t="s">
        <v>312</v>
      </c>
      <c r="F21" s="9">
        <v>2002</v>
      </c>
      <c r="G21" s="10" t="s">
        <v>457</v>
      </c>
      <c r="H21" s="9">
        <v>2009</v>
      </c>
      <c r="I21" s="82">
        <v>10.5</v>
      </c>
      <c r="J21" s="45" t="str">
        <f>IF(B21&gt;=1,SUM(B21*I21),"")</f>
        <v/>
      </c>
    </row>
    <row r="22" spans="1:10" ht="12.6" customHeight="1" x14ac:dyDescent="0.2">
      <c r="B22" s="624"/>
      <c r="C22" s="551"/>
      <c r="D22" s="617" t="s">
        <v>314</v>
      </c>
      <c r="E22" s="53" t="s">
        <v>313</v>
      </c>
      <c r="F22" s="39">
        <v>2002</v>
      </c>
      <c r="G22" s="10" t="s">
        <v>457</v>
      </c>
      <c r="H22" s="39">
        <v>2009</v>
      </c>
      <c r="I22" s="83">
        <v>10.5</v>
      </c>
      <c r="J22" s="45" t="str">
        <f>IF(B22&gt;=1,SUM(B22*I22),"")</f>
        <v/>
      </c>
    </row>
    <row r="23" spans="1:10" s="47" customFormat="1" ht="14.25" customHeight="1" x14ac:dyDescent="0.2">
      <c r="B23" s="13"/>
      <c r="C23" s="586"/>
      <c r="D23" s="270" t="s">
        <v>213</v>
      </c>
      <c r="E23" s="3"/>
      <c r="F23" s="2"/>
      <c r="G23" s="3"/>
      <c r="H23" s="2"/>
      <c r="I23" s="33"/>
      <c r="J23" s="242"/>
    </row>
    <row r="24" spans="1:10" s="47" customFormat="1" ht="11.25" customHeight="1" x14ac:dyDescent="0.2">
      <c r="B24" s="13"/>
      <c r="C24" s="586"/>
      <c r="D24" s="270" t="s">
        <v>301</v>
      </c>
      <c r="E24" s="23"/>
      <c r="F24" s="24"/>
      <c r="G24" s="23"/>
      <c r="H24" s="24"/>
      <c r="I24" s="25"/>
      <c r="J24" s="26"/>
    </row>
    <row r="25" spans="1:10" s="47" customFormat="1" ht="14.25" customHeight="1" x14ac:dyDescent="0.2">
      <c r="B25" s="14" t="s">
        <v>302</v>
      </c>
      <c r="C25" s="604"/>
      <c r="D25" s="538"/>
      <c r="E25" s="42"/>
      <c r="F25" s="111"/>
      <c r="G25" s="42"/>
      <c r="H25" s="111"/>
      <c r="I25" s="111"/>
      <c r="J25" s="44"/>
    </row>
    <row r="26" spans="1:10" ht="14.25" customHeight="1" x14ac:dyDescent="0.2">
      <c r="B26" s="76"/>
      <c r="C26" s="622"/>
      <c r="D26" s="620" t="s">
        <v>303</v>
      </c>
      <c r="F26" s="111"/>
      <c r="G26" s="42"/>
      <c r="H26" s="111"/>
      <c r="I26" s="111"/>
      <c r="J26" s="44"/>
    </row>
    <row r="27" spans="1:10" ht="12.6" customHeight="1" x14ac:dyDescent="0.2">
      <c r="B27" s="245"/>
      <c r="C27" s="581"/>
      <c r="D27" s="616" t="s">
        <v>214</v>
      </c>
      <c r="E27" s="42" t="s">
        <v>215</v>
      </c>
      <c r="F27" s="9">
        <v>2002</v>
      </c>
      <c r="G27" s="10" t="s">
        <v>290</v>
      </c>
      <c r="H27" s="9">
        <v>2009</v>
      </c>
      <c r="I27" s="82"/>
      <c r="J27" s="45" t="str">
        <f>IF(B27&gt;=1,SUM(B27*I27),"")</f>
        <v/>
      </c>
    </row>
    <row r="28" spans="1:10" ht="12.6" customHeight="1" x14ac:dyDescent="0.2">
      <c r="B28" s="624"/>
      <c r="C28" s="551"/>
      <c r="D28" s="617" t="s">
        <v>216</v>
      </c>
      <c r="E28" s="53" t="s">
        <v>217</v>
      </c>
      <c r="F28" s="9">
        <v>2002</v>
      </c>
      <c r="G28" s="10" t="s">
        <v>290</v>
      </c>
      <c r="H28" s="9">
        <v>2009</v>
      </c>
      <c r="I28" s="83"/>
      <c r="J28" s="45" t="str">
        <f>IF(B28&gt;=1,SUM(B28*I28),"")</f>
        <v/>
      </c>
    </row>
    <row r="29" spans="1:10" s="47" customFormat="1" ht="14.25" customHeight="1" x14ac:dyDescent="0.2">
      <c r="B29" s="76"/>
      <c r="C29" s="622"/>
      <c r="D29" s="620" t="s">
        <v>218</v>
      </c>
      <c r="F29" s="111"/>
      <c r="G29" s="42"/>
      <c r="H29" s="111"/>
      <c r="I29" s="111"/>
      <c r="J29" s="44"/>
    </row>
    <row r="30" spans="1:10" x14ac:dyDescent="0.2">
      <c r="B30" s="13"/>
      <c r="C30" s="586"/>
      <c r="D30" s="616" t="s">
        <v>219</v>
      </c>
      <c r="E30" s="23" t="s">
        <v>220</v>
      </c>
      <c r="F30" s="9">
        <v>2002</v>
      </c>
      <c r="G30" s="10" t="s">
        <v>290</v>
      </c>
      <c r="H30" s="9">
        <v>2009</v>
      </c>
      <c r="I30" s="20"/>
      <c r="J30" s="45" t="str">
        <f>IF(B30&gt;=1,SUM(B30*I30),"")</f>
        <v/>
      </c>
    </row>
    <row r="31" spans="1:10" x14ac:dyDescent="0.2">
      <c r="B31" s="623"/>
      <c r="C31" s="568"/>
      <c r="D31" s="617" t="s">
        <v>221</v>
      </c>
      <c r="E31" s="38" t="s">
        <v>222</v>
      </c>
      <c r="F31" s="39">
        <v>2002</v>
      </c>
      <c r="G31" s="38" t="s">
        <v>290</v>
      </c>
      <c r="H31" s="39">
        <v>2009</v>
      </c>
      <c r="I31" s="97"/>
      <c r="J31" s="45" t="str">
        <f>IF(B31&gt;=1,SUM(B31*I31),"")</f>
        <v/>
      </c>
    </row>
    <row r="32" spans="1:10" x14ac:dyDescent="0.2">
      <c r="B32" s="624"/>
      <c r="C32" s="551"/>
      <c r="D32" s="617" t="s">
        <v>223</v>
      </c>
      <c r="E32" s="38" t="s">
        <v>224</v>
      </c>
      <c r="F32" s="39">
        <v>2002</v>
      </c>
      <c r="G32" s="38" t="s">
        <v>290</v>
      </c>
      <c r="H32" s="39">
        <v>2009</v>
      </c>
      <c r="I32" s="97"/>
      <c r="J32" s="45" t="str">
        <f>IF(B32&gt;=1,SUM(B32*I32),"")</f>
        <v/>
      </c>
    </row>
    <row r="33" spans="1:10" ht="20.25" customHeight="1" x14ac:dyDescent="0.2">
      <c r="B33" s="108"/>
      <c r="C33" s="108"/>
      <c r="D33" s="126"/>
      <c r="E33" s="108"/>
      <c r="F33" s="108"/>
      <c r="G33" s="108"/>
      <c r="H33" s="976" t="s">
        <v>2158</v>
      </c>
      <c r="I33" s="976"/>
      <c r="J33" s="234">
        <f>SUM(J8:J32)</f>
        <v>0</v>
      </c>
    </row>
    <row r="34" spans="1:10" ht="17.25" customHeight="1" x14ac:dyDescent="0.2">
      <c r="B34" s="40"/>
      <c r="C34" s="40"/>
      <c r="D34" s="41"/>
      <c r="E34" s="42"/>
      <c r="F34" s="7"/>
      <c r="G34" s="978" t="s">
        <v>355</v>
      </c>
      <c r="H34" s="978"/>
      <c r="I34" s="978"/>
      <c r="J34" s="478">
        <f>J33*18.75%</f>
        <v>0</v>
      </c>
    </row>
    <row r="35" spans="1:10" ht="20.25" customHeight="1" x14ac:dyDescent="0.2">
      <c r="B35" s="40"/>
      <c r="C35" s="40"/>
      <c r="D35" s="41"/>
      <c r="E35" s="42"/>
      <c r="F35" s="7"/>
      <c r="G35" s="42"/>
      <c r="H35" s="979" t="s">
        <v>2320</v>
      </c>
      <c r="I35" s="979"/>
      <c r="J35" s="235">
        <f>SUM(J33+J34)</f>
        <v>0</v>
      </c>
    </row>
    <row r="36" spans="1:10" s="47" customFormat="1" ht="14.25" customHeight="1" x14ac:dyDescent="0.2">
      <c r="B36" s="13"/>
      <c r="C36" s="586"/>
      <c r="D36" s="270" t="s">
        <v>213</v>
      </c>
      <c r="E36" s="3"/>
      <c r="F36" s="2"/>
      <c r="G36" s="3"/>
      <c r="H36" s="2"/>
      <c r="I36" s="33"/>
      <c r="J36" s="242"/>
    </row>
    <row r="37" spans="1:10" s="47" customFormat="1" ht="11.25" customHeight="1" x14ac:dyDescent="0.2">
      <c r="B37" s="13"/>
      <c r="C37" s="586"/>
      <c r="D37" s="270" t="s">
        <v>660</v>
      </c>
      <c r="E37" s="23"/>
      <c r="F37" s="24"/>
      <c r="G37" s="23"/>
      <c r="H37" s="24"/>
      <c r="I37" s="25"/>
      <c r="J37" s="26"/>
    </row>
    <row r="38" spans="1:10" s="47" customFormat="1" ht="14.25" customHeight="1" x14ac:dyDescent="0.2">
      <c r="B38" s="14" t="s">
        <v>302</v>
      </c>
      <c r="C38" s="604"/>
      <c r="D38" s="538"/>
      <c r="E38" s="112"/>
      <c r="F38" s="111"/>
      <c r="G38" s="112"/>
      <c r="H38" s="111"/>
      <c r="I38" s="111"/>
      <c r="J38" s="63"/>
    </row>
    <row r="39" spans="1:10" s="47" customFormat="1" ht="14.25" customHeight="1" x14ac:dyDescent="0.2">
      <c r="B39" s="76"/>
      <c r="C39" s="622"/>
      <c r="D39" s="620" t="s">
        <v>1511</v>
      </c>
      <c r="E39" s="112"/>
      <c r="F39" s="111"/>
      <c r="G39" s="112"/>
      <c r="H39" s="111"/>
      <c r="I39" s="111"/>
      <c r="J39" s="63"/>
    </row>
    <row r="40" spans="1:10" x14ac:dyDescent="0.2">
      <c r="B40" s="13"/>
      <c r="C40" s="586"/>
      <c r="D40" s="596" t="s">
        <v>225</v>
      </c>
      <c r="E40" s="23" t="s">
        <v>226</v>
      </c>
      <c r="F40" s="9">
        <v>2002</v>
      </c>
      <c r="G40" s="10" t="s">
        <v>290</v>
      </c>
      <c r="H40" s="9">
        <v>2009</v>
      </c>
      <c r="I40" s="20"/>
      <c r="J40" s="32" t="str">
        <f>IF(B40&gt;=1,SUM(B40*I40),"")</f>
        <v/>
      </c>
    </row>
    <row r="41" spans="1:10" x14ac:dyDescent="0.2">
      <c r="B41" s="624"/>
      <c r="C41" s="551"/>
      <c r="D41" s="597" t="s">
        <v>227</v>
      </c>
      <c r="E41" s="38" t="s">
        <v>228</v>
      </c>
      <c r="F41" s="39"/>
      <c r="G41" s="38"/>
      <c r="H41" s="39"/>
      <c r="I41" s="36"/>
      <c r="J41" s="110" t="str">
        <f>IF(B41&gt;=1,SUM(B41*I42),"")</f>
        <v/>
      </c>
    </row>
    <row r="42" spans="1:10" s="47" customFormat="1" ht="18" customHeight="1" x14ac:dyDescent="0.2">
      <c r="B42" s="554" t="s">
        <v>302</v>
      </c>
      <c r="C42" s="627"/>
      <c r="D42" s="555"/>
      <c r="E42" s="247"/>
      <c r="F42" s="247"/>
      <c r="G42" s="247"/>
      <c r="H42" s="247"/>
      <c r="I42" s="247"/>
      <c r="J42" s="62"/>
    </row>
    <row r="43" spans="1:10" s="47" customFormat="1" ht="14.25" customHeight="1" x14ac:dyDescent="0.2">
      <c r="B43" s="245"/>
      <c r="C43" s="581"/>
      <c r="D43" s="626" t="s">
        <v>229</v>
      </c>
      <c r="E43" s="55" t="s">
        <v>230</v>
      </c>
      <c r="F43" s="9">
        <v>2002</v>
      </c>
      <c r="G43" s="10" t="s">
        <v>457</v>
      </c>
      <c r="H43" s="9">
        <v>2009</v>
      </c>
      <c r="I43" s="59"/>
      <c r="J43" s="45"/>
    </row>
    <row r="44" spans="1:10" s="47" customFormat="1" ht="13.5" customHeight="1" x14ac:dyDescent="0.2">
      <c r="B44" s="554" t="s">
        <v>302</v>
      </c>
      <c r="C44" s="627"/>
      <c r="D44" s="555"/>
      <c r="E44" s="24"/>
      <c r="F44" s="24"/>
      <c r="G44" s="23"/>
      <c r="H44" s="24"/>
      <c r="I44" s="92"/>
    </row>
    <row r="45" spans="1:10" s="47" customFormat="1" ht="12.75" customHeight="1" x14ac:dyDescent="0.2">
      <c r="B45" s="13"/>
      <c r="C45" s="586"/>
      <c r="D45" s="625" t="s">
        <v>231</v>
      </c>
      <c r="E45" s="24"/>
      <c r="F45" s="24"/>
      <c r="G45" s="23"/>
      <c r="H45" s="24"/>
      <c r="I45" s="92"/>
      <c r="J45" s="29"/>
    </row>
    <row r="46" spans="1:10" ht="12.75" customHeight="1" x14ac:dyDescent="0.2">
      <c r="B46" s="245"/>
      <c r="C46" s="581"/>
      <c r="D46" s="616" t="s">
        <v>818</v>
      </c>
      <c r="E46" s="9" t="s">
        <v>232</v>
      </c>
      <c r="F46" s="9">
        <v>2002</v>
      </c>
      <c r="G46" s="10" t="s">
        <v>457</v>
      </c>
      <c r="H46" s="9">
        <v>2009</v>
      </c>
      <c r="I46" s="82">
        <v>9.99</v>
      </c>
      <c r="J46" s="32" t="str">
        <f>IF(B46&gt;=1,SUM(B46*I46),"")</f>
        <v/>
      </c>
    </row>
    <row r="47" spans="1:10" ht="15" customHeight="1" x14ac:dyDescent="0.2">
      <c r="A47" s="47"/>
      <c r="B47" s="554" t="s">
        <v>1469</v>
      </c>
      <c r="C47" s="627"/>
      <c r="D47" s="555"/>
      <c r="E47" s="42"/>
      <c r="F47" s="111"/>
      <c r="G47" s="42"/>
      <c r="H47" s="111"/>
      <c r="I47" s="111"/>
      <c r="J47" s="29"/>
    </row>
    <row r="48" spans="1:10" ht="13.5" customHeight="1" x14ac:dyDescent="0.2">
      <c r="B48" s="76"/>
      <c r="C48" s="622"/>
      <c r="D48" s="620" t="s">
        <v>311</v>
      </c>
      <c r="E48" s="42"/>
      <c r="F48" s="111"/>
      <c r="G48" s="42"/>
      <c r="H48" s="111"/>
      <c r="I48" s="111"/>
      <c r="J48" s="116"/>
    </row>
    <row r="49" spans="2:10" ht="12.6" customHeight="1" x14ac:dyDescent="0.2">
      <c r="B49" s="323"/>
      <c r="C49" s="569"/>
      <c r="D49" s="616" t="s">
        <v>233</v>
      </c>
      <c r="E49" s="10" t="s">
        <v>234</v>
      </c>
      <c r="F49" s="9">
        <v>2002</v>
      </c>
      <c r="G49" s="10" t="s">
        <v>457</v>
      </c>
      <c r="H49" s="9">
        <v>2009</v>
      </c>
      <c r="I49" s="82">
        <v>10.5</v>
      </c>
      <c r="J49" s="109"/>
    </row>
    <row r="50" spans="2:10" ht="12.6" customHeight="1" x14ac:dyDescent="0.2">
      <c r="B50" s="624"/>
      <c r="C50" s="551"/>
      <c r="D50" s="617" t="s">
        <v>235</v>
      </c>
      <c r="E50" s="53" t="s">
        <v>236</v>
      </c>
      <c r="F50" s="39">
        <v>2002</v>
      </c>
      <c r="G50" s="10" t="s">
        <v>457</v>
      </c>
      <c r="H50" s="39">
        <v>2009</v>
      </c>
      <c r="I50" s="83">
        <v>10.5</v>
      </c>
      <c r="J50" s="31" t="str">
        <f>IF(B50&gt;=1,SUM(B50*I50),"")</f>
        <v/>
      </c>
    </row>
    <row r="51" spans="2:10" ht="20.25" customHeight="1" x14ac:dyDescent="0.2">
      <c r="B51" s="108"/>
      <c r="C51" s="108"/>
      <c r="D51" s="126"/>
      <c r="E51" s="108"/>
      <c r="F51" s="108"/>
      <c r="G51" s="108"/>
      <c r="H51" s="976" t="s">
        <v>2158</v>
      </c>
      <c r="I51" s="976"/>
      <c r="J51" s="234">
        <f>SUM(J39:J50)</f>
        <v>0</v>
      </c>
    </row>
    <row r="52" spans="2:10" ht="17.25" customHeight="1" x14ac:dyDescent="0.2">
      <c r="B52" s="40"/>
      <c r="C52" s="40"/>
      <c r="D52" s="41"/>
      <c r="E52" s="42"/>
      <c r="F52" s="7"/>
      <c r="G52" s="978" t="s">
        <v>355</v>
      </c>
      <c r="H52" s="978"/>
      <c r="I52" s="978"/>
      <c r="J52" s="478">
        <f>J51*18.75%</f>
        <v>0</v>
      </c>
    </row>
    <row r="53" spans="2:10" ht="20.25" customHeight="1" x14ac:dyDescent="0.2">
      <c r="B53" s="40"/>
      <c r="C53" s="40"/>
      <c r="D53" s="41"/>
      <c r="E53" s="42"/>
      <c r="F53" s="7"/>
      <c r="G53" s="42"/>
      <c r="H53" s="979" t="s">
        <v>2320</v>
      </c>
      <c r="I53" s="979"/>
      <c r="J53" s="235">
        <f>SUM(J51+J52)</f>
        <v>0</v>
      </c>
    </row>
  </sheetData>
  <mergeCells count="6">
    <mergeCell ref="G52:I52"/>
    <mergeCell ref="H51:I51"/>
    <mergeCell ref="H53:I53"/>
    <mergeCell ref="G34:I34"/>
    <mergeCell ref="H33:I33"/>
    <mergeCell ref="H35:I35"/>
  </mergeCells>
  <phoneticPr fontId="8" type="noConversion"/>
  <conditionalFormatting sqref="J38 J42 J25 J17 J7 J33 J51">
    <cfRule type="cellIs" dxfId="83" priority="1" stopIfTrue="1" operator="between">
      <formula>0</formula>
      <formula>1</formula>
    </cfRule>
  </conditionalFormatting>
  <conditionalFormatting sqref="J34:J35 J52:J53">
    <cfRule type="cellIs" dxfId="82" priority="2" stopIfTrue="1" operator="lessThan">
      <formula>1</formula>
    </cfRule>
  </conditionalFormatting>
  <printOptions horizontalCentered="1"/>
  <pageMargins left="0.27" right="0.4" top="1.38" bottom="0.43" header="0.53" footer="0.23"/>
  <pageSetup scale="99" firstPageNumber="23" orientation="landscape" useFirstPageNumber="1" horizontalDpi="4294967292" verticalDpi="300" r:id="rId1"/>
  <headerFooter alignWithMargins="0">
    <oddHeader>&amp;LSchool __________________________ Site # __________
Charge to Account: ______________________________&amp;RPrincipal's Signature __________________________
Date __________________________
&amp;"Arial,Bold"
2005-2006</oddHeader>
    <oddFooter xml:space="preserve">&amp;C&amp;"Arial,Bold"Reading Interventions
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showGridLines="0" showZeros="0" topLeftCell="B1" zoomScale="83" zoomScaleNormal="83" workbookViewId="0">
      <selection activeCell="G151" sqref="G151:I151"/>
    </sheetView>
  </sheetViews>
  <sheetFormatPr defaultRowHeight="12.75" x14ac:dyDescent="0.2"/>
  <cols>
    <col min="1" max="1" width="0.5703125" hidden="1" customWidth="1"/>
    <col min="2" max="2" width="8" style="47" customWidth="1"/>
    <col min="3" max="3" width="11.85546875" style="47" customWidth="1"/>
    <col min="4" max="4" width="54.5703125" customWidth="1"/>
    <col min="5" max="5" width="14.42578125" customWidth="1"/>
    <col min="6" max="6" width="10.42578125" customWidth="1"/>
    <col min="7" max="8" width="7" customWidth="1"/>
    <col min="9" max="9" width="8.85546875" style="132" customWidth="1"/>
    <col min="10" max="10" width="12.28515625" style="47" customWidth="1"/>
  </cols>
  <sheetData>
    <row r="1" spans="2:10" x14ac:dyDescent="0.2">
      <c r="B1" s="1" t="s">
        <v>0</v>
      </c>
      <c r="C1" s="539" t="s">
        <v>722</v>
      </c>
      <c r="D1" s="2"/>
      <c r="E1" s="3"/>
      <c r="F1" s="2" t="s">
        <v>2156</v>
      </c>
      <c r="G1" s="3" t="s">
        <v>1324</v>
      </c>
      <c r="H1" s="2" t="s">
        <v>1325</v>
      </c>
      <c r="I1" s="128" t="s">
        <v>1326</v>
      </c>
      <c r="J1" s="5" t="s">
        <v>1327</v>
      </c>
    </row>
    <row r="2" spans="2:10" x14ac:dyDescent="0.2">
      <c r="B2" s="8" t="s">
        <v>1890</v>
      </c>
      <c r="C2" s="540" t="s">
        <v>723</v>
      </c>
      <c r="D2" s="9" t="s">
        <v>533</v>
      </c>
      <c r="E2" s="10" t="s">
        <v>534</v>
      </c>
      <c r="F2" s="9" t="s">
        <v>2157</v>
      </c>
      <c r="G2" s="10" t="s">
        <v>535</v>
      </c>
      <c r="H2" s="9" t="s">
        <v>536</v>
      </c>
      <c r="I2" s="129" t="s">
        <v>537</v>
      </c>
      <c r="J2" s="12" t="s">
        <v>537</v>
      </c>
    </row>
    <row r="3" spans="2:10" ht="14.25" customHeight="1" x14ac:dyDescent="0.2">
      <c r="B3" s="13"/>
      <c r="C3" s="584" t="s">
        <v>724</v>
      </c>
      <c r="D3" s="14"/>
      <c r="E3" s="15"/>
      <c r="F3" s="16"/>
      <c r="G3" s="15"/>
      <c r="H3" s="16"/>
      <c r="I3" s="130"/>
      <c r="J3" s="18"/>
    </row>
    <row r="4" spans="2:10" ht="14.25" customHeight="1" x14ac:dyDescent="0.2">
      <c r="B4" s="245"/>
      <c r="C4" s="581" t="s">
        <v>725</v>
      </c>
      <c r="D4" s="615" t="s">
        <v>1795</v>
      </c>
      <c r="E4" s="72"/>
      <c r="F4" s="9"/>
      <c r="G4" s="10"/>
      <c r="H4" s="9"/>
      <c r="I4" s="87"/>
      <c r="J4" s="21"/>
    </row>
    <row r="5" spans="2:10" ht="14.25" customHeight="1" x14ac:dyDescent="0.2">
      <c r="B5" s="13"/>
      <c r="C5" s="586"/>
      <c r="D5" s="270" t="s">
        <v>1426</v>
      </c>
      <c r="E5" s="23"/>
      <c r="F5" s="24"/>
      <c r="G5" s="23"/>
      <c r="H5" s="24"/>
      <c r="I5" s="86"/>
      <c r="J5" s="18"/>
    </row>
    <row r="6" spans="2:10" s="47" customFormat="1" ht="18" customHeight="1" x14ac:dyDescent="0.2">
      <c r="B6" s="40"/>
      <c r="C6" s="572"/>
      <c r="D6" s="598" t="s">
        <v>1362</v>
      </c>
      <c r="E6" s="10"/>
      <c r="F6" s="9"/>
      <c r="G6" s="10"/>
      <c r="H6" s="9"/>
      <c r="I6" s="87"/>
      <c r="J6" s="21"/>
    </row>
    <row r="7" spans="2:10" s="47" customFormat="1" ht="21" customHeight="1" x14ac:dyDescent="0.2">
      <c r="B7" s="143"/>
      <c r="C7" s="584"/>
      <c r="D7" s="560" t="s">
        <v>443</v>
      </c>
      <c r="E7" s="23"/>
      <c r="F7" s="24"/>
      <c r="G7" s="23"/>
      <c r="H7" s="24"/>
      <c r="I7" s="86"/>
      <c r="J7" s="18"/>
    </row>
    <row r="8" spans="2:10" x14ac:dyDescent="0.2">
      <c r="B8" s="14" t="s">
        <v>1427</v>
      </c>
      <c r="C8" s="604"/>
      <c r="D8" s="538"/>
      <c r="E8" s="23"/>
      <c r="F8" s="24"/>
      <c r="G8" s="23"/>
      <c r="H8" s="24"/>
      <c r="I8" s="86"/>
      <c r="J8" s="18"/>
    </row>
    <row r="9" spans="2:10" x14ac:dyDescent="0.2">
      <c r="B9" s="988"/>
      <c r="C9" s="586"/>
      <c r="D9" s="595" t="s">
        <v>1383</v>
      </c>
      <c r="E9" s="23"/>
      <c r="F9" s="24"/>
      <c r="G9" s="23"/>
      <c r="H9" s="24"/>
      <c r="I9" s="86"/>
      <c r="J9" s="26"/>
    </row>
    <row r="10" spans="2:10" x14ac:dyDescent="0.2">
      <c r="B10" s="989"/>
      <c r="C10" s="581" t="s">
        <v>861</v>
      </c>
      <c r="D10" s="596" t="s">
        <v>1036</v>
      </c>
      <c r="E10" s="23" t="s">
        <v>1384</v>
      </c>
      <c r="F10" s="9">
        <v>2002</v>
      </c>
      <c r="G10" s="10" t="s">
        <v>1547</v>
      </c>
      <c r="H10" s="9">
        <v>2009</v>
      </c>
      <c r="I10" s="131">
        <v>39.200000000000003</v>
      </c>
      <c r="J10" s="29" t="str">
        <f>IF(B9&gt;=1,SUM(B9*I10),"")</f>
        <v/>
      </c>
    </row>
    <row r="11" spans="2:10" x14ac:dyDescent="0.2">
      <c r="B11" s="624"/>
      <c r="C11" s="551" t="s">
        <v>862</v>
      </c>
      <c r="D11" s="668" t="s">
        <v>1322</v>
      </c>
      <c r="E11" s="3" t="s">
        <v>1385</v>
      </c>
      <c r="F11" s="2">
        <v>2002</v>
      </c>
      <c r="G11" s="3" t="s">
        <v>1547</v>
      </c>
      <c r="H11" s="2">
        <v>2009</v>
      </c>
      <c r="I11" s="84">
        <v>94.7</v>
      </c>
      <c r="J11" s="31" t="str">
        <f>IF(B11&gt;=1,SUM(B11*I11),"")</f>
        <v/>
      </c>
    </row>
    <row r="12" spans="2:10" x14ac:dyDescent="0.2">
      <c r="B12" s="144" t="str">
        <f>IF(B9&gt;=25,ROUNDDOWN(SUM(B9/25),0),"")</f>
        <v/>
      </c>
      <c r="C12" s="602"/>
      <c r="D12" s="669" t="s">
        <v>2047</v>
      </c>
      <c r="E12" s="23"/>
      <c r="F12" s="9"/>
      <c r="G12" s="10"/>
      <c r="H12" s="9"/>
      <c r="I12" s="87">
        <v>0</v>
      </c>
      <c r="J12" s="31"/>
    </row>
    <row r="13" spans="2:10" x14ac:dyDescent="0.2">
      <c r="B13" s="624"/>
      <c r="C13" s="551" t="s">
        <v>863</v>
      </c>
      <c r="D13" s="597" t="s">
        <v>1386</v>
      </c>
      <c r="E13" s="38" t="s">
        <v>1387</v>
      </c>
      <c r="F13" s="9">
        <v>2002</v>
      </c>
      <c r="G13" s="10" t="s">
        <v>1547</v>
      </c>
      <c r="H13" s="39">
        <v>2009</v>
      </c>
      <c r="I13" s="82">
        <v>9.7799999999999994</v>
      </c>
      <c r="J13" s="77" t="str">
        <f>IF(B13&gt;=1,SUM(B13*I14),"")</f>
        <v/>
      </c>
    </row>
    <row r="14" spans="2:10" x14ac:dyDescent="0.2">
      <c r="B14" s="34"/>
      <c r="C14" s="543"/>
      <c r="D14" s="99" t="s">
        <v>1388</v>
      </c>
      <c r="E14" s="38" t="s">
        <v>1861</v>
      </c>
      <c r="F14" s="9">
        <v>2002</v>
      </c>
      <c r="G14" s="10" t="s">
        <v>1547</v>
      </c>
      <c r="H14" s="39">
        <v>2009</v>
      </c>
      <c r="I14" s="83">
        <v>23.65</v>
      </c>
      <c r="J14" s="77" t="str">
        <f>IF(B14&gt;=1,SUM(B14*I15),"")</f>
        <v/>
      </c>
    </row>
    <row r="15" spans="2:10" x14ac:dyDescent="0.2">
      <c r="B15" s="34"/>
      <c r="C15" s="543" t="s">
        <v>864</v>
      </c>
      <c r="D15" s="99" t="s">
        <v>1862</v>
      </c>
      <c r="E15" s="38" t="s">
        <v>1863</v>
      </c>
      <c r="F15" s="9">
        <v>2002</v>
      </c>
      <c r="G15" s="10" t="s">
        <v>1547</v>
      </c>
      <c r="H15" s="39">
        <v>2009</v>
      </c>
      <c r="I15" s="83">
        <v>20.74</v>
      </c>
      <c r="J15" s="31" t="str">
        <f t="shared" ref="J15:J32" si="0">IF(B15&gt;=1,SUM(B15*I15),"")</f>
        <v/>
      </c>
    </row>
    <row r="16" spans="2:10" x14ac:dyDescent="0.2">
      <c r="B16" s="34"/>
      <c r="C16" s="543"/>
      <c r="D16" s="99" t="s">
        <v>108</v>
      </c>
      <c r="E16" s="38" t="s">
        <v>109</v>
      </c>
      <c r="F16" s="9">
        <v>2002</v>
      </c>
      <c r="G16" s="10" t="s">
        <v>1547</v>
      </c>
      <c r="H16" s="39">
        <v>2009</v>
      </c>
      <c r="I16" s="83">
        <v>166.79</v>
      </c>
      <c r="J16" s="31" t="str">
        <f t="shared" si="0"/>
        <v/>
      </c>
    </row>
    <row r="17" spans="1:10" s="47" customFormat="1" x14ac:dyDescent="0.2">
      <c r="B17" s="34"/>
      <c r="C17" s="543"/>
      <c r="D17" s="99" t="s">
        <v>1365</v>
      </c>
      <c r="E17" s="38" t="s">
        <v>1364</v>
      </c>
      <c r="F17" s="39">
        <v>2002</v>
      </c>
      <c r="G17" s="38" t="s">
        <v>1547</v>
      </c>
      <c r="H17" s="39">
        <v>2009</v>
      </c>
      <c r="I17" s="83">
        <v>460.91</v>
      </c>
      <c r="J17" s="31" t="str">
        <f t="shared" si="0"/>
        <v/>
      </c>
    </row>
    <row r="18" spans="1:10" x14ac:dyDescent="0.2">
      <c r="A18" s="47"/>
      <c r="B18" s="8"/>
      <c r="C18" s="540"/>
      <c r="D18" s="106" t="s">
        <v>110</v>
      </c>
      <c r="E18" s="10" t="s">
        <v>111</v>
      </c>
      <c r="F18" s="9">
        <v>2002</v>
      </c>
      <c r="G18" s="10" t="s">
        <v>1547</v>
      </c>
      <c r="H18" s="9">
        <v>2009</v>
      </c>
      <c r="I18" s="82">
        <v>22.28</v>
      </c>
      <c r="J18" s="61" t="str">
        <f t="shared" si="0"/>
        <v/>
      </c>
    </row>
    <row r="19" spans="1:10" x14ac:dyDescent="0.2">
      <c r="B19" s="8"/>
      <c r="C19" s="540"/>
      <c r="D19" s="98" t="s">
        <v>112</v>
      </c>
      <c r="E19" s="10" t="s">
        <v>113</v>
      </c>
      <c r="F19" s="9">
        <v>2002</v>
      </c>
      <c r="G19" s="10" t="s">
        <v>1547</v>
      </c>
      <c r="H19" s="39">
        <v>2009</v>
      </c>
      <c r="I19" s="83">
        <v>29.66</v>
      </c>
      <c r="J19" s="61" t="str">
        <f t="shared" si="0"/>
        <v/>
      </c>
    </row>
    <row r="20" spans="1:10" x14ac:dyDescent="0.2">
      <c r="B20" s="34"/>
      <c r="C20" s="543"/>
      <c r="D20" s="98" t="s">
        <v>114</v>
      </c>
      <c r="E20" s="38" t="s">
        <v>115</v>
      </c>
      <c r="F20" s="9">
        <v>2002</v>
      </c>
      <c r="G20" s="10" t="s">
        <v>1547</v>
      </c>
      <c r="H20" s="39">
        <v>2009</v>
      </c>
      <c r="I20" s="83">
        <v>33.450000000000003</v>
      </c>
      <c r="J20" s="31" t="str">
        <f t="shared" si="0"/>
        <v/>
      </c>
    </row>
    <row r="21" spans="1:10" x14ac:dyDescent="0.2">
      <c r="B21" s="34"/>
      <c r="C21" s="543"/>
      <c r="D21" s="98" t="s">
        <v>116</v>
      </c>
      <c r="E21" s="38" t="s">
        <v>117</v>
      </c>
      <c r="F21" s="9">
        <v>2002</v>
      </c>
      <c r="G21" s="10" t="s">
        <v>1547</v>
      </c>
      <c r="H21" s="39">
        <v>2009</v>
      </c>
      <c r="I21" s="83">
        <v>22.28</v>
      </c>
      <c r="J21" s="31" t="str">
        <f t="shared" si="0"/>
        <v/>
      </c>
    </row>
    <row r="22" spans="1:10" x14ac:dyDescent="0.2">
      <c r="B22" s="1"/>
      <c r="C22" s="539"/>
      <c r="D22" s="101" t="s">
        <v>1366</v>
      </c>
      <c r="E22" s="3" t="s">
        <v>1367</v>
      </c>
      <c r="F22" s="9">
        <v>2002</v>
      </c>
      <c r="G22" s="10" t="s">
        <v>1547</v>
      </c>
      <c r="H22" s="39">
        <v>2009</v>
      </c>
      <c r="I22" s="89">
        <v>29.66</v>
      </c>
      <c r="J22" s="58" t="str">
        <f t="shared" si="0"/>
        <v/>
      </c>
    </row>
    <row r="23" spans="1:10" x14ac:dyDescent="0.2">
      <c r="B23" s="1"/>
      <c r="C23" s="539"/>
      <c r="D23" s="101" t="s">
        <v>1368</v>
      </c>
      <c r="E23" s="3" t="s">
        <v>1369</v>
      </c>
      <c r="F23" s="9">
        <v>2002</v>
      </c>
      <c r="G23" s="10" t="s">
        <v>1547</v>
      </c>
      <c r="H23" s="39">
        <v>2009</v>
      </c>
      <c r="I23" s="89">
        <v>33.450000000000003</v>
      </c>
      <c r="J23" s="58" t="str">
        <f t="shared" si="0"/>
        <v/>
      </c>
    </row>
    <row r="24" spans="1:10" x14ac:dyDescent="0.2">
      <c r="B24" s="1"/>
      <c r="C24" s="539"/>
      <c r="D24" s="101" t="s">
        <v>1370</v>
      </c>
      <c r="E24" s="3" t="s">
        <v>1371</v>
      </c>
      <c r="F24" s="9">
        <v>2002</v>
      </c>
      <c r="G24" s="10" t="s">
        <v>1547</v>
      </c>
      <c r="H24" s="39">
        <v>2009</v>
      </c>
      <c r="I24" s="89">
        <v>22.28</v>
      </c>
      <c r="J24" s="58" t="str">
        <f t="shared" si="0"/>
        <v/>
      </c>
    </row>
    <row r="25" spans="1:10" x14ac:dyDescent="0.2">
      <c r="B25" s="1"/>
      <c r="C25" s="539"/>
      <c r="D25" s="101" t="s">
        <v>1372</v>
      </c>
      <c r="E25" s="3" t="s">
        <v>1373</v>
      </c>
      <c r="F25" s="9">
        <v>2002</v>
      </c>
      <c r="G25" s="10" t="s">
        <v>1547</v>
      </c>
      <c r="H25" s="39">
        <v>2009</v>
      </c>
      <c r="I25" s="89">
        <v>29.66</v>
      </c>
      <c r="J25" s="58" t="str">
        <f t="shared" si="0"/>
        <v/>
      </c>
    </row>
    <row r="26" spans="1:10" x14ac:dyDescent="0.2">
      <c r="B26" s="1"/>
      <c r="C26" s="539"/>
      <c r="D26" s="101" t="s">
        <v>1374</v>
      </c>
      <c r="E26" s="3" t="s">
        <v>1375</v>
      </c>
      <c r="F26" s="9">
        <v>2002</v>
      </c>
      <c r="G26" s="10" t="s">
        <v>1547</v>
      </c>
      <c r="H26" s="39">
        <v>2009</v>
      </c>
      <c r="I26" s="89">
        <v>29.66</v>
      </c>
      <c r="J26" s="58" t="str">
        <f t="shared" si="0"/>
        <v/>
      </c>
    </row>
    <row r="27" spans="1:10" x14ac:dyDescent="0.2">
      <c r="B27" s="1"/>
      <c r="C27" s="539"/>
      <c r="D27" s="101" t="s">
        <v>1376</v>
      </c>
      <c r="E27" s="3" t="s">
        <v>1377</v>
      </c>
      <c r="F27" s="9">
        <v>2002</v>
      </c>
      <c r="G27" s="10" t="s">
        <v>1547</v>
      </c>
      <c r="H27" s="39">
        <v>2009</v>
      </c>
      <c r="I27" s="89">
        <v>29.66</v>
      </c>
      <c r="J27" s="58" t="str">
        <f t="shared" si="0"/>
        <v/>
      </c>
    </row>
    <row r="28" spans="1:10" x14ac:dyDescent="0.2">
      <c r="B28" s="1"/>
      <c r="C28" s="539"/>
      <c r="D28" s="101" t="s">
        <v>1378</v>
      </c>
      <c r="E28" s="3" t="s">
        <v>1379</v>
      </c>
      <c r="F28" s="9">
        <v>2002</v>
      </c>
      <c r="G28" s="10" t="s">
        <v>1547</v>
      </c>
      <c r="H28" s="39">
        <v>2009</v>
      </c>
      <c r="I28" s="89">
        <v>29.66</v>
      </c>
      <c r="J28" s="58" t="str">
        <f t="shared" si="0"/>
        <v/>
      </c>
    </row>
    <row r="29" spans="1:10" x14ac:dyDescent="0.2">
      <c r="B29" s="1"/>
      <c r="C29" s="539"/>
      <c r="D29" s="101" t="s">
        <v>1380</v>
      </c>
      <c r="E29" s="3" t="s">
        <v>2037</v>
      </c>
      <c r="F29" s="9">
        <v>2002</v>
      </c>
      <c r="G29" s="10" t="s">
        <v>1547</v>
      </c>
      <c r="H29" s="39">
        <v>2009</v>
      </c>
      <c r="I29" s="89">
        <v>33.450000000000003</v>
      </c>
      <c r="J29" s="58" t="str">
        <f t="shared" si="0"/>
        <v/>
      </c>
    </row>
    <row r="30" spans="1:10" x14ac:dyDescent="0.2">
      <c r="B30" s="1"/>
      <c r="C30" s="539"/>
      <c r="D30" s="101" t="s">
        <v>2038</v>
      </c>
      <c r="E30" s="3" t="s">
        <v>2039</v>
      </c>
      <c r="F30" s="9">
        <v>2002</v>
      </c>
      <c r="G30" s="10" t="s">
        <v>1547</v>
      </c>
      <c r="H30" s="39">
        <v>2009</v>
      </c>
      <c r="I30" s="89">
        <v>29.66</v>
      </c>
      <c r="J30" s="58" t="str">
        <f t="shared" si="0"/>
        <v/>
      </c>
    </row>
    <row r="31" spans="1:10" x14ac:dyDescent="0.2">
      <c r="B31" s="1"/>
      <c r="C31" s="539"/>
      <c r="D31" s="98" t="s">
        <v>2040</v>
      </c>
      <c r="E31" s="38" t="s">
        <v>2041</v>
      </c>
      <c r="F31" s="9">
        <v>2002</v>
      </c>
      <c r="G31" s="10" t="s">
        <v>1547</v>
      </c>
      <c r="H31" s="39">
        <v>2009</v>
      </c>
      <c r="I31" s="83">
        <v>29.66</v>
      </c>
      <c r="J31" s="58" t="str">
        <f t="shared" si="0"/>
        <v/>
      </c>
    </row>
    <row r="32" spans="1:10" x14ac:dyDescent="0.2">
      <c r="B32" s="34"/>
      <c r="C32" s="543"/>
      <c r="D32" s="98" t="s">
        <v>2042</v>
      </c>
      <c r="E32" s="38" t="s">
        <v>2043</v>
      </c>
      <c r="F32" s="9">
        <v>2002</v>
      </c>
      <c r="G32" s="10" t="s">
        <v>1547</v>
      </c>
      <c r="H32" s="39">
        <v>2009</v>
      </c>
      <c r="I32" s="83">
        <v>29.66</v>
      </c>
      <c r="J32" s="31" t="str">
        <f t="shared" si="0"/>
        <v/>
      </c>
    </row>
    <row r="33" spans="1:10" ht="20.25" customHeight="1" x14ac:dyDescent="0.2">
      <c r="B33" s="108"/>
      <c r="C33" s="108"/>
      <c r="D33" s="126"/>
      <c r="E33" s="108"/>
      <c r="F33" s="108"/>
      <c r="G33" s="108"/>
      <c r="H33" s="976" t="s">
        <v>2158</v>
      </c>
      <c r="I33" s="976"/>
      <c r="J33" s="234">
        <f>SUM(J10:J32)</f>
        <v>0</v>
      </c>
    </row>
    <row r="34" spans="1:10" ht="17.25" customHeight="1" x14ac:dyDescent="0.2">
      <c r="B34" s="40"/>
      <c r="C34" s="40"/>
      <c r="D34" s="41"/>
      <c r="E34" s="42"/>
      <c r="F34" s="7"/>
      <c r="G34" s="978" t="s">
        <v>355</v>
      </c>
      <c r="H34" s="978"/>
      <c r="I34" s="978"/>
      <c r="J34" s="478">
        <f>J33*18.75%</f>
        <v>0</v>
      </c>
    </row>
    <row r="35" spans="1:10" ht="20.25" customHeight="1" x14ac:dyDescent="0.2">
      <c r="B35" s="40"/>
      <c r="C35" s="40"/>
      <c r="D35" s="41"/>
      <c r="E35" s="42"/>
      <c r="F35" s="7"/>
      <c r="G35" s="42"/>
      <c r="H35" s="979" t="s">
        <v>2320</v>
      </c>
      <c r="I35" s="979"/>
      <c r="J35" s="93">
        <f>SUM(J33+J34)</f>
        <v>0</v>
      </c>
    </row>
    <row r="36" spans="1:10" s="47" customFormat="1" ht="21" customHeight="1" x14ac:dyDescent="0.2">
      <c r="B36" s="22"/>
      <c r="C36" s="541"/>
      <c r="D36" s="91" t="s">
        <v>443</v>
      </c>
      <c r="E36" s="23"/>
      <c r="F36" s="24"/>
      <c r="G36" s="23"/>
      <c r="H36" s="24"/>
      <c r="I36" s="86"/>
      <c r="J36" s="18"/>
    </row>
    <row r="37" spans="1:10" s="303" customFormat="1" x14ac:dyDescent="0.2">
      <c r="B37" s="306" t="str">
        <f>IF(B20&gt;=20,ROUNDDOWN(SUM(B20/20),0),"")</f>
        <v/>
      </c>
      <c r="C37" s="573"/>
      <c r="D37" s="107" t="s">
        <v>1034</v>
      </c>
      <c r="E37" s="305"/>
      <c r="F37" s="304"/>
      <c r="G37" s="305"/>
      <c r="H37" s="304"/>
      <c r="I37" s="307"/>
      <c r="J37" s="308" t="str">
        <f>IF(SUM(B37)&gt;0,SUM(B37*0),"")</f>
        <v/>
      </c>
    </row>
    <row r="38" spans="1:10" x14ac:dyDescent="0.2">
      <c r="B38" s="8"/>
      <c r="C38" s="540"/>
      <c r="D38" s="104" t="s">
        <v>118</v>
      </c>
      <c r="E38" s="10" t="s">
        <v>119</v>
      </c>
      <c r="F38" s="9">
        <v>2002</v>
      </c>
      <c r="G38" s="10" t="s">
        <v>1547</v>
      </c>
      <c r="H38" s="9">
        <v>2009</v>
      </c>
      <c r="I38" s="82">
        <v>34.67</v>
      </c>
      <c r="J38" s="61" t="str">
        <f t="shared" ref="J38:J43" si="1">IF(B38&gt;=1,SUM(B38*I38),"")</f>
        <v/>
      </c>
    </row>
    <row r="39" spans="1:10" x14ac:dyDescent="0.2">
      <c r="A39" s="65"/>
      <c r="B39" s="34"/>
      <c r="C39" s="543"/>
      <c r="D39" s="99" t="s">
        <v>120</v>
      </c>
      <c r="E39" s="38" t="s">
        <v>1732</v>
      </c>
      <c r="F39" s="9">
        <v>2002</v>
      </c>
      <c r="G39" s="10" t="s">
        <v>1547</v>
      </c>
      <c r="H39" s="39">
        <v>2009</v>
      </c>
      <c r="I39" s="83">
        <v>67.88</v>
      </c>
      <c r="J39" s="31" t="str">
        <f t="shared" si="1"/>
        <v/>
      </c>
    </row>
    <row r="40" spans="1:10" x14ac:dyDescent="0.2">
      <c r="B40" s="8"/>
      <c r="C40" s="540"/>
      <c r="D40" s="99" t="s">
        <v>2044</v>
      </c>
      <c r="E40" s="10" t="s">
        <v>1733</v>
      </c>
      <c r="F40" s="9">
        <v>2002</v>
      </c>
      <c r="G40" s="10" t="s">
        <v>1547</v>
      </c>
      <c r="H40" s="39">
        <v>2009</v>
      </c>
      <c r="I40" s="82">
        <v>85.35</v>
      </c>
      <c r="J40" s="31" t="str">
        <f t="shared" si="1"/>
        <v/>
      </c>
    </row>
    <row r="41" spans="1:10" x14ac:dyDescent="0.2">
      <c r="B41" s="34"/>
      <c r="C41" s="543"/>
      <c r="D41" s="99" t="s">
        <v>2045</v>
      </c>
      <c r="E41" s="38" t="s">
        <v>1734</v>
      </c>
      <c r="F41" s="9">
        <v>2002</v>
      </c>
      <c r="G41" s="10" t="s">
        <v>1547</v>
      </c>
      <c r="H41" s="39">
        <v>2009</v>
      </c>
      <c r="I41" s="83">
        <v>50.91</v>
      </c>
      <c r="J41" s="31" t="str">
        <f t="shared" si="1"/>
        <v/>
      </c>
    </row>
    <row r="42" spans="1:10" x14ac:dyDescent="0.2">
      <c r="B42" s="1"/>
      <c r="C42" s="539"/>
      <c r="D42" s="99" t="s">
        <v>1736</v>
      </c>
      <c r="E42" s="3" t="s">
        <v>1735</v>
      </c>
      <c r="F42" s="9">
        <v>2002</v>
      </c>
      <c r="G42" s="10" t="s">
        <v>1547</v>
      </c>
      <c r="H42" s="39">
        <v>2009</v>
      </c>
      <c r="I42" s="83">
        <v>20.76</v>
      </c>
      <c r="J42" s="31" t="str">
        <f t="shared" si="1"/>
        <v/>
      </c>
    </row>
    <row r="43" spans="1:10" x14ac:dyDescent="0.2">
      <c r="B43" s="34"/>
      <c r="C43" s="543"/>
      <c r="D43" s="99" t="s">
        <v>1737</v>
      </c>
      <c r="E43" s="38" t="s">
        <v>1738</v>
      </c>
      <c r="F43" s="9">
        <v>2002</v>
      </c>
      <c r="G43" s="10" t="s">
        <v>1547</v>
      </c>
      <c r="H43" s="39">
        <v>2009</v>
      </c>
      <c r="I43" s="83">
        <v>11.98</v>
      </c>
      <c r="J43" s="31" t="str">
        <f t="shared" si="1"/>
        <v/>
      </c>
    </row>
    <row r="44" spans="1:10" s="47" customFormat="1" ht="21" customHeight="1" x14ac:dyDescent="0.2">
      <c r="B44" s="22"/>
      <c r="C44" s="541"/>
      <c r="D44" s="91" t="s">
        <v>444</v>
      </c>
      <c r="E44" s="23"/>
      <c r="F44" s="24"/>
      <c r="G44" s="23"/>
      <c r="H44" s="24"/>
      <c r="I44" s="86"/>
      <c r="J44" s="18"/>
    </row>
    <row r="45" spans="1:10" x14ac:dyDescent="0.2">
      <c r="B45" s="14" t="s">
        <v>1427</v>
      </c>
      <c r="C45" s="600"/>
      <c r="D45" s="538"/>
      <c r="E45" s="23"/>
      <c r="F45" s="24"/>
      <c r="G45" s="23"/>
      <c r="H45" s="24"/>
      <c r="I45" s="86"/>
      <c r="J45" s="18"/>
    </row>
    <row r="46" spans="1:10" s="47" customFormat="1" x14ac:dyDescent="0.2">
      <c r="B46" s="1017"/>
      <c r="C46" s="552"/>
      <c r="D46" s="297" t="s">
        <v>1739</v>
      </c>
      <c r="E46" s="23"/>
      <c r="F46" s="24"/>
      <c r="G46" s="23"/>
      <c r="H46" s="24"/>
      <c r="I46" s="86"/>
      <c r="J46" s="26"/>
    </row>
    <row r="47" spans="1:10" x14ac:dyDescent="0.2">
      <c r="B47" s="1018"/>
      <c r="C47" s="553" t="s">
        <v>865</v>
      </c>
      <c r="D47" s="104" t="s">
        <v>1036</v>
      </c>
      <c r="E47" s="9" t="s">
        <v>1740</v>
      </c>
      <c r="F47" s="9">
        <v>2002</v>
      </c>
      <c r="G47" s="10" t="s">
        <v>1547</v>
      </c>
      <c r="H47" s="9">
        <v>2009</v>
      </c>
      <c r="I47" s="82">
        <v>45.5</v>
      </c>
      <c r="J47" s="32" t="str">
        <f>IF(B46&gt;=1,SUM(B46*I47),"")</f>
        <v/>
      </c>
    </row>
    <row r="48" spans="1:10" x14ac:dyDescent="0.2">
      <c r="B48" s="232"/>
      <c r="C48" s="546" t="s">
        <v>866</v>
      </c>
      <c r="D48" s="159" t="s">
        <v>2046</v>
      </c>
      <c r="E48" s="1011" t="s">
        <v>1744</v>
      </c>
      <c r="F48" s="1011">
        <v>2002</v>
      </c>
      <c r="G48" s="1013" t="s">
        <v>1547</v>
      </c>
      <c r="H48" s="1011">
        <v>2009</v>
      </c>
      <c r="I48" s="82">
        <v>94.7</v>
      </c>
      <c r="J48" s="31" t="str">
        <f>IF(B48&gt;=1,SUM(B48*I48),"")</f>
        <v/>
      </c>
    </row>
    <row r="49" spans="2:10" x14ac:dyDescent="0.2">
      <c r="B49" s="37" t="str">
        <f>IF(B46&gt;=25,ROUNDDOWN(SUM(B46/25),0),"")</f>
        <v/>
      </c>
      <c r="C49" s="548"/>
      <c r="D49" s="309" t="s">
        <v>2047</v>
      </c>
      <c r="E49" s="1012"/>
      <c r="F49" s="1012"/>
      <c r="G49" s="1014"/>
      <c r="H49" s="1012"/>
      <c r="I49" s="82"/>
      <c r="J49" s="32"/>
    </row>
    <row r="50" spans="2:10" x14ac:dyDescent="0.2">
      <c r="B50" s="233"/>
      <c r="C50" s="546" t="s">
        <v>867</v>
      </c>
      <c r="D50" s="99" t="s">
        <v>1741</v>
      </c>
      <c r="E50" s="2" t="s">
        <v>1742</v>
      </c>
      <c r="F50" s="9">
        <v>2002</v>
      </c>
      <c r="G50" s="10" t="s">
        <v>1547</v>
      </c>
      <c r="H50" s="9">
        <v>2009</v>
      </c>
      <c r="I50" s="83">
        <v>7.25</v>
      </c>
      <c r="J50" s="31" t="str">
        <f>IF(B50&gt;=1,SUM(B50*I50),"")</f>
        <v/>
      </c>
    </row>
    <row r="51" spans="2:10" x14ac:dyDescent="0.2">
      <c r="B51" s="233"/>
      <c r="C51" s="546" t="s">
        <v>868</v>
      </c>
      <c r="D51" s="99" t="s">
        <v>2048</v>
      </c>
      <c r="E51" s="2" t="s">
        <v>2049</v>
      </c>
      <c r="F51" s="9">
        <v>2002</v>
      </c>
      <c r="G51" s="10" t="s">
        <v>1547</v>
      </c>
      <c r="H51" s="9">
        <v>2009</v>
      </c>
      <c r="I51" s="83">
        <v>14.74</v>
      </c>
      <c r="J51" s="31" t="str">
        <f t="shared" ref="J51:J62" si="2">IF(B51&gt;=1,SUM(B51*I51),"")</f>
        <v/>
      </c>
    </row>
    <row r="52" spans="2:10" x14ac:dyDescent="0.2">
      <c r="B52" s="1"/>
      <c r="C52" s="539"/>
      <c r="D52" s="99" t="s">
        <v>1743</v>
      </c>
      <c r="E52" s="3" t="s">
        <v>1744</v>
      </c>
      <c r="F52" s="9">
        <v>2002</v>
      </c>
      <c r="G52" s="10" t="s">
        <v>1547</v>
      </c>
      <c r="H52" s="9">
        <v>2009</v>
      </c>
      <c r="I52" s="83">
        <v>87.98</v>
      </c>
      <c r="J52" s="31" t="str">
        <f t="shared" si="2"/>
        <v/>
      </c>
    </row>
    <row r="53" spans="2:10" x14ac:dyDescent="0.2">
      <c r="B53" s="1"/>
      <c r="C53" s="539" t="s">
        <v>869</v>
      </c>
      <c r="D53" s="99" t="s">
        <v>747</v>
      </c>
      <c r="E53" s="3" t="s">
        <v>1745</v>
      </c>
      <c r="F53" s="9">
        <v>2002</v>
      </c>
      <c r="G53" s="10" t="s">
        <v>1547</v>
      </c>
      <c r="H53" s="9">
        <v>2009</v>
      </c>
      <c r="I53" s="83">
        <v>34.67</v>
      </c>
      <c r="J53" s="31" t="str">
        <f t="shared" si="2"/>
        <v/>
      </c>
    </row>
    <row r="54" spans="2:10" x14ac:dyDescent="0.2">
      <c r="B54" s="34"/>
      <c r="C54" s="543"/>
      <c r="D54" s="99" t="s">
        <v>1736</v>
      </c>
      <c r="E54" s="38" t="s">
        <v>1735</v>
      </c>
      <c r="F54" s="9">
        <v>2002</v>
      </c>
      <c r="G54" s="10" t="s">
        <v>1547</v>
      </c>
      <c r="H54" s="9">
        <v>2009</v>
      </c>
      <c r="I54" s="83">
        <v>20.76</v>
      </c>
      <c r="J54" s="31" t="str">
        <f t="shared" si="2"/>
        <v/>
      </c>
    </row>
    <row r="55" spans="2:10" ht="13.5" customHeight="1" x14ac:dyDescent="0.2">
      <c r="B55" s="8"/>
      <c r="C55" s="540"/>
      <c r="D55" s="104" t="s">
        <v>428</v>
      </c>
      <c r="E55" s="10" t="s">
        <v>1738</v>
      </c>
      <c r="F55" s="9">
        <v>2002</v>
      </c>
      <c r="G55" s="10" t="s">
        <v>1547</v>
      </c>
      <c r="H55" s="9">
        <v>2009</v>
      </c>
      <c r="I55" s="82">
        <v>11.98</v>
      </c>
      <c r="J55" s="31" t="str">
        <f t="shared" si="2"/>
        <v/>
      </c>
    </row>
    <row r="56" spans="2:10" x14ac:dyDescent="0.2">
      <c r="B56" s="37"/>
      <c r="C56" s="549"/>
      <c r="D56" s="99" t="s">
        <v>429</v>
      </c>
      <c r="E56" s="38" t="s">
        <v>430</v>
      </c>
      <c r="F56" s="9">
        <v>2002</v>
      </c>
      <c r="G56" s="10" t="s">
        <v>1547</v>
      </c>
      <c r="H56" s="9">
        <v>2009</v>
      </c>
      <c r="I56" s="83">
        <v>28.57</v>
      </c>
      <c r="J56" s="31" t="str">
        <f t="shared" si="2"/>
        <v/>
      </c>
    </row>
    <row r="57" spans="2:10" x14ac:dyDescent="0.2">
      <c r="B57" s="37"/>
      <c r="C57" s="549"/>
      <c r="D57" s="99" t="s">
        <v>431</v>
      </c>
      <c r="E57" s="38" t="s">
        <v>432</v>
      </c>
      <c r="F57" s="9">
        <v>2002</v>
      </c>
      <c r="G57" s="10" t="s">
        <v>1547</v>
      </c>
      <c r="H57" s="9">
        <v>2009</v>
      </c>
      <c r="I57" s="83">
        <v>59.85</v>
      </c>
      <c r="J57" s="31" t="str">
        <f t="shared" si="2"/>
        <v/>
      </c>
    </row>
    <row r="58" spans="2:10" x14ac:dyDescent="0.2">
      <c r="B58" s="37"/>
      <c r="C58" s="549"/>
      <c r="D58" s="99" t="s">
        <v>433</v>
      </c>
      <c r="E58" s="38" t="s">
        <v>434</v>
      </c>
      <c r="F58" s="9">
        <v>2002</v>
      </c>
      <c r="G58" s="10" t="s">
        <v>1547</v>
      </c>
      <c r="H58" s="9">
        <v>2009</v>
      </c>
      <c r="I58" s="83">
        <v>16.97</v>
      </c>
      <c r="J58" s="31" t="str">
        <f t="shared" si="2"/>
        <v/>
      </c>
    </row>
    <row r="59" spans="2:10" x14ac:dyDescent="0.2">
      <c r="B59" s="51"/>
      <c r="C59" s="544"/>
      <c r="D59" s="99" t="s">
        <v>435</v>
      </c>
      <c r="E59" s="38" t="s">
        <v>436</v>
      </c>
      <c r="F59" s="9">
        <v>2002</v>
      </c>
      <c r="G59" s="10" t="s">
        <v>1547</v>
      </c>
      <c r="H59" s="9">
        <v>2009</v>
      </c>
      <c r="I59" s="83">
        <v>14.13</v>
      </c>
      <c r="J59" s="31" t="str">
        <f t="shared" si="2"/>
        <v/>
      </c>
    </row>
    <row r="60" spans="2:10" s="47" customFormat="1" ht="14.25" customHeight="1" x14ac:dyDescent="0.2">
      <c r="B60" s="232"/>
      <c r="C60" s="545"/>
      <c r="D60" s="35" t="s">
        <v>2050</v>
      </c>
      <c r="E60" s="124" t="s">
        <v>438</v>
      </c>
      <c r="F60" s="9">
        <v>2002</v>
      </c>
      <c r="G60" s="10" t="s">
        <v>1547</v>
      </c>
      <c r="H60" s="9">
        <v>2009</v>
      </c>
      <c r="I60" s="215">
        <v>71.849999999999994</v>
      </c>
      <c r="J60" s="31" t="str">
        <f t="shared" si="2"/>
        <v/>
      </c>
    </row>
    <row r="61" spans="2:10" ht="14.25" customHeight="1" x14ac:dyDescent="0.2">
      <c r="B61" s="232"/>
      <c r="C61" s="545"/>
      <c r="D61" s="99" t="s">
        <v>439</v>
      </c>
      <c r="E61" s="124" t="s">
        <v>440</v>
      </c>
      <c r="F61" s="9">
        <v>2002</v>
      </c>
      <c r="G61" s="10" t="s">
        <v>1547</v>
      </c>
      <c r="H61" s="9">
        <v>2009</v>
      </c>
      <c r="I61" s="215">
        <v>56.18</v>
      </c>
      <c r="J61" s="31" t="str">
        <f t="shared" si="2"/>
        <v/>
      </c>
    </row>
    <row r="62" spans="2:10" x14ac:dyDescent="0.2">
      <c r="B62" s="51"/>
      <c r="C62" s="544"/>
      <c r="D62" s="99" t="s">
        <v>441</v>
      </c>
      <c r="E62" s="38" t="s">
        <v>442</v>
      </c>
      <c r="F62" s="39">
        <v>2003</v>
      </c>
      <c r="G62" s="38" t="s">
        <v>1547</v>
      </c>
      <c r="H62" s="39">
        <v>2010</v>
      </c>
      <c r="I62" s="83">
        <v>124.82</v>
      </c>
      <c r="J62" s="31" t="str">
        <f t="shared" si="2"/>
        <v/>
      </c>
    </row>
    <row r="63" spans="2:10" x14ac:dyDescent="0.2">
      <c r="B63" s="40"/>
      <c r="C63" s="40"/>
      <c r="D63" s="163"/>
      <c r="E63" s="15"/>
      <c r="F63" s="16"/>
      <c r="G63" s="15"/>
      <c r="H63" s="16"/>
      <c r="I63" s="156"/>
      <c r="J63" s="155"/>
    </row>
    <row r="64" spans="2:10" ht="20.25" customHeight="1" x14ac:dyDescent="0.2">
      <c r="B64" s="108"/>
      <c r="C64" s="108"/>
      <c r="E64" s="108"/>
      <c r="F64" s="108"/>
      <c r="G64" s="108"/>
      <c r="H64" s="976" t="s">
        <v>2158</v>
      </c>
      <c r="I64" s="976"/>
      <c r="J64" s="234">
        <f>SUM(J38:J62)</f>
        <v>0</v>
      </c>
    </row>
    <row r="65" spans="2:10" ht="17.25" customHeight="1" x14ac:dyDescent="0.2">
      <c r="B65" s="40"/>
      <c r="C65" s="40"/>
      <c r="D65" s="41"/>
      <c r="E65" s="42"/>
      <c r="F65" s="7"/>
      <c r="G65" s="978" t="s">
        <v>355</v>
      </c>
      <c r="H65" s="978"/>
      <c r="I65" s="978"/>
      <c r="J65" s="478">
        <f>J64*18.75%</f>
        <v>0</v>
      </c>
    </row>
    <row r="66" spans="2:10" ht="20.25" customHeight="1" x14ac:dyDescent="0.2">
      <c r="B66" s="40"/>
      <c r="C66" s="40"/>
      <c r="E66" s="42"/>
      <c r="F66" s="7"/>
      <c r="G66" s="42"/>
      <c r="H66" s="979" t="s">
        <v>2320</v>
      </c>
      <c r="I66" s="979"/>
      <c r="J66" s="235">
        <f>SUM(J64+J65)</f>
        <v>0</v>
      </c>
    </row>
    <row r="67" spans="2:10" s="47" customFormat="1" ht="21" customHeight="1" x14ac:dyDescent="0.2">
      <c r="B67" s="13"/>
      <c r="C67" s="541"/>
      <c r="D67" s="270" t="s">
        <v>444</v>
      </c>
      <c r="E67" s="23"/>
      <c r="F67" s="24"/>
      <c r="G67" s="23"/>
      <c r="H67" s="24"/>
      <c r="I67" s="86"/>
      <c r="J67" s="18"/>
    </row>
    <row r="68" spans="2:10" x14ac:dyDescent="0.2">
      <c r="B68" s="14" t="s">
        <v>1427</v>
      </c>
      <c r="C68" s="600"/>
      <c r="D68" s="538"/>
      <c r="E68" s="23"/>
      <c r="F68" s="24"/>
      <c r="G68" s="23"/>
      <c r="H68" s="24"/>
      <c r="I68" s="86"/>
      <c r="J68" s="18"/>
    </row>
    <row r="69" spans="2:10" s="47" customFormat="1" x14ac:dyDescent="0.2">
      <c r="B69" s="1015"/>
      <c r="C69" s="552"/>
      <c r="D69" s="595" t="s">
        <v>1363</v>
      </c>
      <c r="E69" s="23"/>
      <c r="F69" s="24"/>
      <c r="G69" s="23"/>
      <c r="H69" s="24"/>
      <c r="I69" s="86"/>
      <c r="J69" s="26"/>
    </row>
    <row r="70" spans="2:10" x14ac:dyDescent="0.2">
      <c r="B70" s="1016"/>
      <c r="C70" s="553" t="s">
        <v>870</v>
      </c>
      <c r="D70" s="596" t="s">
        <v>1036</v>
      </c>
      <c r="E70" s="9" t="s">
        <v>2051</v>
      </c>
      <c r="F70" s="9">
        <v>2002</v>
      </c>
      <c r="G70" s="10" t="s">
        <v>1547</v>
      </c>
      <c r="H70" s="9">
        <v>2009</v>
      </c>
      <c r="I70" s="82">
        <v>45.5</v>
      </c>
      <c r="J70" s="32" t="str">
        <f>IF(B69&gt;=1,SUM(B69*I70),"")</f>
        <v/>
      </c>
    </row>
    <row r="71" spans="2:10" x14ac:dyDescent="0.2">
      <c r="B71" s="623"/>
      <c r="C71" s="546" t="s">
        <v>871</v>
      </c>
      <c r="D71" s="670" t="s">
        <v>2052</v>
      </c>
      <c r="E71" s="1011" t="s">
        <v>2053</v>
      </c>
      <c r="F71" s="1011">
        <v>2002</v>
      </c>
      <c r="G71" s="1013" t="s">
        <v>1547</v>
      </c>
      <c r="H71" s="1011">
        <v>2009</v>
      </c>
      <c r="I71" s="82">
        <v>94.7</v>
      </c>
      <c r="J71" s="31" t="str">
        <f>IF(B71&gt;=1,SUM(B71*I71),"")</f>
        <v/>
      </c>
    </row>
    <row r="72" spans="2:10" x14ac:dyDescent="0.2">
      <c r="B72" s="144" t="str">
        <f>IF(B69&gt;=25,ROUNDDOWN(SUM(B69/25),0),"")</f>
        <v/>
      </c>
      <c r="C72" s="548"/>
      <c r="D72" s="669" t="s">
        <v>2047</v>
      </c>
      <c r="E72" s="1012"/>
      <c r="F72" s="1012"/>
      <c r="G72" s="1014"/>
      <c r="H72" s="1012"/>
      <c r="I72" s="82"/>
      <c r="J72" s="32"/>
    </row>
    <row r="73" spans="2:10" x14ac:dyDescent="0.2">
      <c r="B73" s="6"/>
      <c r="C73" s="546" t="s">
        <v>872</v>
      </c>
      <c r="D73" s="597" t="s">
        <v>785</v>
      </c>
      <c r="E73" s="2" t="s">
        <v>786</v>
      </c>
      <c r="F73" s="9">
        <v>2002</v>
      </c>
      <c r="G73" s="10" t="s">
        <v>1547</v>
      </c>
      <c r="H73" s="9">
        <v>2009</v>
      </c>
      <c r="I73" s="83">
        <v>7.25</v>
      </c>
      <c r="J73" s="31" t="str">
        <f>IF(B73&gt;=1,SUM(B73*I73),"")</f>
        <v/>
      </c>
    </row>
    <row r="74" spans="2:10" x14ac:dyDescent="0.2">
      <c r="B74" s="6"/>
      <c r="C74" s="546" t="s">
        <v>873</v>
      </c>
      <c r="D74" s="597" t="s">
        <v>787</v>
      </c>
      <c r="E74" s="2" t="s">
        <v>788</v>
      </c>
      <c r="F74" s="9">
        <v>2002</v>
      </c>
      <c r="G74" s="10" t="s">
        <v>1547</v>
      </c>
      <c r="H74" s="9">
        <v>2009</v>
      </c>
      <c r="I74" s="83">
        <v>14.74</v>
      </c>
      <c r="J74" s="31" t="str">
        <f t="shared" ref="J74:J83" si="3">IF(B74&gt;=1,SUM(B74*I74),"")</f>
        <v/>
      </c>
    </row>
    <row r="75" spans="2:10" x14ac:dyDescent="0.2">
      <c r="B75" s="143"/>
      <c r="C75" s="539" t="s">
        <v>874</v>
      </c>
      <c r="D75" s="597" t="s">
        <v>747</v>
      </c>
      <c r="E75" s="3" t="s">
        <v>791</v>
      </c>
      <c r="F75" s="9">
        <v>2002</v>
      </c>
      <c r="G75" s="10" t="s">
        <v>1547</v>
      </c>
      <c r="H75" s="9">
        <v>2009</v>
      </c>
      <c r="I75" s="83">
        <v>34.67</v>
      </c>
      <c r="J75" s="31" t="str">
        <f t="shared" si="3"/>
        <v/>
      </c>
    </row>
    <row r="76" spans="2:10" x14ac:dyDescent="0.2">
      <c r="B76" s="624"/>
      <c r="C76" s="543"/>
      <c r="D76" s="597" t="s">
        <v>1736</v>
      </c>
      <c r="E76" s="38" t="s">
        <v>789</v>
      </c>
      <c r="F76" s="9">
        <v>2002</v>
      </c>
      <c r="G76" s="10" t="s">
        <v>1547</v>
      </c>
      <c r="H76" s="9">
        <v>2009</v>
      </c>
      <c r="I76" s="83">
        <v>20.76</v>
      </c>
      <c r="J76" s="31" t="str">
        <f t="shared" si="3"/>
        <v/>
      </c>
    </row>
    <row r="77" spans="2:10" ht="13.5" customHeight="1" x14ac:dyDescent="0.2">
      <c r="B77" s="245"/>
      <c r="C77" s="540"/>
      <c r="D77" s="596" t="s">
        <v>428</v>
      </c>
      <c r="E77" s="10" t="s">
        <v>790</v>
      </c>
      <c r="F77" s="9">
        <v>2002</v>
      </c>
      <c r="G77" s="10" t="s">
        <v>1547</v>
      </c>
      <c r="H77" s="9">
        <v>2009</v>
      </c>
      <c r="I77" s="82">
        <v>14.74</v>
      </c>
      <c r="J77" s="31" t="str">
        <f t="shared" si="3"/>
        <v/>
      </c>
    </row>
    <row r="78" spans="2:10" x14ac:dyDescent="0.2">
      <c r="B78" s="144"/>
      <c r="C78" s="549"/>
      <c r="D78" s="597" t="s">
        <v>429</v>
      </c>
      <c r="E78" s="38" t="s">
        <v>792</v>
      </c>
      <c r="F78" s="9">
        <v>2002</v>
      </c>
      <c r="G78" s="10" t="s">
        <v>1547</v>
      </c>
      <c r="H78" s="9">
        <v>2009</v>
      </c>
      <c r="I78" s="83">
        <v>28.57</v>
      </c>
      <c r="J78" s="31" t="str">
        <f t="shared" si="3"/>
        <v/>
      </c>
    </row>
    <row r="79" spans="2:10" x14ac:dyDescent="0.2">
      <c r="B79" s="407"/>
      <c r="C79" s="544"/>
      <c r="D79" s="597" t="s">
        <v>431</v>
      </c>
      <c r="E79" s="38" t="s">
        <v>793</v>
      </c>
      <c r="F79" s="9">
        <v>2002</v>
      </c>
      <c r="G79" s="10" t="s">
        <v>1547</v>
      </c>
      <c r="H79" s="9">
        <v>2009</v>
      </c>
      <c r="I79" s="83">
        <v>59.85</v>
      </c>
      <c r="J79" s="31" t="str">
        <f t="shared" si="3"/>
        <v/>
      </c>
    </row>
    <row r="80" spans="2:10" x14ac:dyDescent="0.2">
      <c r="B80" s="144"/>
      <c r="C80" s="549"/>
      <c r="D80" s="597" t="s">
        <v>433</v>
      </c>
      <c r="E80" s="38" t="s">
        <v>794</v>
      </c>
      <c r="F80" s="9">
        <v>2002</v>
      </c>
      <c r="G80" s="10" t="s">
        <v>1547</v>
      </c>
      <c r="H80" s="9">
        <v>2009</v>
      </c>
      <c r="I80" s="83">
        <v>16.97</v>
      </c>
      <c r="J80" s="31" t="str">
        <f t="shared" si="3"/>
        <v/>
      </c>
    </row>
    <row r="81" spans="2:10" x14ac:dyDescent="0.2">
      <c r="B81" s="407"/>
      <c r="C81" s="544"/>
      <c r="D81" s="597" t="s">
        <v>435</v>
      </c>
      <c r="E81" s="38" t="s">
        <v>795</v>
      </c>
      <c r="F81" s="9">
        <v>2002</v>
      </c>
      <c r="G81" s="10" t="s">
        <v>1547</v>
      </c>
      <c r="H81" s="9">
        <v>2009</v>
      </c>
      <c r="I81" s="83">
        <v>14.13</v>
      </c>
      <c r="J81" s="31" t="str">
        <f t="shared" si="3"/>
        <v/>
      </c>
    </row>
    <row r="82" spans="2:10" s="47" customFormat="1" ht="14.25" customHeight="1" x14ac:dyDescent="0.2">
      <c r="B82" s="623"/>
      <c r="C82" s="545"/>
      <c r="D82" s="631" t="s">
        <v>437</v>
      </c>
      <c r="E82" s="124" t="s">
        <v>796</v>
      </c>
      <c r="F82" s="9">
        <v>2002</v>
      </c>
      <c r="G82" s="10" t="s">
        <v>1547</v>
      </c>
      <c r="H82" s="9">
        <v>2009</v>
      </c>
      <c r="I82" s="215">
        <v>71.849999999999994</v>
      </c>
      <c r="J82" s="31" t="str">
        <f t="shared" si="3"/>
        <v/>
      </c>
    </row>
    <row r="83" spans="2:10" ht="14.25" customHeight="1" x14ac:dyDescent="0.2">
      <c r="B83" s="323"/>
      <c r="C83" s="553"/>
      <c r="D83" s="596" t="s">
        <v>439</v>
      </c>
      <c r="E83" s="121" t="s">
        <v>639</v>
      </c>
      <c r="F83" s="9">
        <v>2002</v>
      </c>
      <c r="G83" s="10" t="s">
        <v>1547</v>
      </c>
      <c r="H83" s="9">
        <v>2009</v>
      </c>
      <c r="I83" s="176">
        <v>56.18</v>
      </c>
      <c r="J83" s="31" t="str">
        <f t="shared" si="3"/>
        <v/>
      </c>
    </row>
    <row r="84" spans="2:10" x14ac:dyDescent="0.2">
      <c r="B84" s="407"/>
      <c r="C84" s="544"/>
      <c r="D84" s="597" t="s">
        <v>441</v>
      </c>
      <c r="E84" s="38" t="s">
        <v>640</v>
      </c>
      <c r="F84" s="39">
        <v>2003</v>
      </c>
      <c r="G84" s="38" t="s">
        <v>1547</v>
      </c>
      <c r="H84" s="39">
        <v>2010</v>
      </c>
      <c r="I84" s="83">
        <v>97.57</v>
      </c>
      <c r="J84" s="31" t="str">
        <f>IF(B84&gt;=1,SUM(B84*I84),"")</f>
        <v/>
      </c>
    </row>
    <row r="85" spans="2:10" s="47" customFormat="1" ht="21" customHeight="1" x14ac:dyDescent="0.2">
      <c r="B85" s="13"/>
      <c r="C85" s="541"/>
      <c r="D85" s="270" t="s">
        <v>641</v>
      </c>
      <c r="E85" s="23"/>
      <c r="F85" s="24"/>
      <c r="G85" s="23"/>
      <c r="H85" s="24"/>
      <c r="I85" s="86"/>
      <c r="J85" s="18"/>
    </row>
    <row r="86" spans="2:10" x14ac:dyDescent="0.2">
      <c r="B86" s="14" t="s">
        <v>1427</v>
      </c>
      <c r="C86" s="600"/>
      <c r="D86" s="538"/>
      <c r="E86" s="23"/>
      <c r="F86" s="24"/>
      <c r="G86" s="23"/>
      <c r="H86" s="24"/>
      <c r="I86" s="86"/>
      <c r="J86" s="18"/>
    </row>
    <row r="87" spans="2:10" s="47" customFormat="1" x14ac:dyDescent="0.2">
      <c r="B87" s="1015"/>
      <c r="C87" s="552"/>
      <c r="D87" s="595" t="s">
        <v>642</v>
      </c>
      <c r="E87" s="23"/>
      <c r="F87" s="24"/>
      <c r="G87" s="23"/>
      <c r="H87" s="24"/>
      <c r="I87" s="86"/>
      <c r="J87" s="26"/>
    </row>
    <row r="88" spans="2:10" x14ac:dyDescent="0.2">
      <c r="B88" s="1016"/>
      <c r="C88" s="552" t="s">
        <v>875</v>
      </c>
      <c r="D88" s="596" t="s">
        <v>1036</v>
      </c>
      <c r="E88" s="9" t="s">
        <v>643</v>
      </c>
      <c r="F88" s="9">
        <v>2002</v>
      </c>
      <c r="G88" s="10" t="s">
        <v>1547</v>
      </c>
      <c r="H88" s="9">
        <v>2009</v>
      </c>
      <c r="I88" s="82">
        <v>45.5</v>
      </c>
      <c r="J88" s="32" t="str">
        <f>IF(B87&gt;=1,SUM(B87*I88),"")</f>
        <v/>
      </c>
    </row>
    <row r="89" spans="2:10" x14ac:dyDescent="0.2">
      <c r="B89" s="232"/>
      <c r="C89" s="552" t="s">
        <v>876</v>
      </c>
      <c r="D89" s="159" t="s">
        <v>644</v>
      </c>
      <c r="E89" s="1011" t="s">
        <v>645</v>
      </c>
      <c r="F89" s="1011">
        <v>2002</v>
      </c>
      <c r="G89" s="1011" t="s">
        <v>1547</v>
      </c>
      <c r="H89" s="1013">
        <v>2009</v>
      </c>
      <c r="I89" s="82">
        <v>94.7</v>
      </c>
      <c r="J89" s="31" t="str">
        <f>IF(B89&gt;=1,SUM(B89*I89),"")</f>
        <v/>
      </c>
    </row>
    <row r="90" spans="2:10" x14ac:dyDescent="0.2">
      <c r="B90" s="37" t="str">
        <f>IF(B87&gt;=25,ROUNDDOWN(SUM(B87/25),0),"")</f>
        <v/>
      </c>
      <c r="C90" s="548"/>
      <c r="D90" s="309" t="s">
        <v>2047</v>
      </c>
      <c r="E90" s="1012"/>
      <c r="F90" s="1012"/>
      <c r="G90" s="1012"/>
      <c r="H90" s="1014"/>
      <c r="I90" s="82"/>
      <c r="J90" s="32"/>
    </row>
    <row r="91" spans="2:10" x14ac:dyDescent="0.2">
      <c r="B91" s="233"/>
      <c r="C91" s="546" t="s">
        <v>877</v>
      </c>
      <c r="D91" s="99" t="s">
        <v>646</v>
      </c>
      <c r="E91" s="2" t="s">
        <v>648</v>
      </c>
      <c r="F91" s="9">
        <v>2002</v>
      </c>
      <c r="G91" s="10" t="s">
        <v>1547</v>
      </c>
      <c r="H91" s="9">
        <v>2009</v>
      </c>
      <c r="I91" s="83">
        <v>7.25</v>
      </c>
      <c r="J91" s="31" t="str">
        <f>IF(B91&gt;=1,SUM(B91*I91),"")</f>
        <v/>
      </c>
    </row>
    <row r="92" spans="2:10" x14ac:dyDescent="0.2">
      <c r="B92" s="233"/>
      <c r="C92" s="546" t="s">
        <v>878</v>
      </c>
      <c r="D92" s="99" t="s">
        <v>647</v>
      </c>
      <c r="E92" s="2" t="s">
        <v>649</v>
      </c>
      <c r="F92" s="9">
        <v>2002</v>
      </c>
      <c r="G92" s="10" t="s">
        <v>1547</v>
      </c>
      <c r="H92" s="9">
        <v>2009</v>
      </c>
      <c r="I92" s="83">
        <v>14.74</v>
      </c>
      <c r="J92" s="31"/>
    </row>
    <row r="93" spans="2:10" x14ac:dyDescent="0.2">
      <c r="B93" s="1"/>
      <c r="C93" s="539" t="s">
        <v>879</v>
      </c>
      <c r="D93" s="99" t="s">
        <v>747</v>
      </c>
      <c r="E93" s="3" t="s">
        <v>650</v>
      </c>
      <c r="F93" s="9">
        <v>2002</v>
      </c>
      <c r="G93" s="10" t="s">
        <v>1547</v>
      </c>
      <c r="H93" s="9">
        <v>2009</v>
      </c>
      <c r="I93" s="83">
        <v>34.67</v>
      </c>
      <c r="J93" s="31" t="str">
        <f>IF(B93&gt;=1,SUM(B93*I93),"")</f>
        <v/>
      </c>
    </row>
    <row r="94" spans="2:10" x14ac:dyDescent="0.2">
      <c r="B94" s="34"/>
      <c r="C94" s="543"/>
      <c r="D94" s="99" t="s">
        <v>1736</v>
      </c>
      <c r="E94" s="38" t="s">
        <v>789</v>
      </c>
      <c r="F94" s="9">
        <v>2002</v>
      </c>
      <c r="G94" s="10" t="s">
        <v>1547</v>
      </c>
      <c r="H94" s="9">
        <v>2009</v>
      </c>
      <c r="I94" s="83">
        <v>20.76</v>
      </c>
      <c r="J94" s="77" t="str">
        <f>IF(B94&gt;=1,SUM(B94*I101),"")</f>
        <v/>
      </c>
    </row>
    <row r="95" spans="2:10" ht="20.25" customHeight="1" x14ac:dyDescent="0.2">
      <c r="B95" s="108"/>
      <c r="C95" s="108"/>
      <c r="E95" s="108"/>
      <c r="F95" s="108"/>
      <c r="G95" s="108"/>
      <c r="H95" s="976" t="s">
        <v>2158</v>
      </c>
      <c r="I95" s="976"/>
      <c r="J95" s="234">
        <f>SUM(J70:J94)</f>
        <v>0</v>
      </c>
    </row>
    <row r="96" spans="2:10" ht="17.25" customHeight="1" x14ac:dyDescent="0.2">
      <c r="B96" s="40"/>
      <c r="C96" s="40"/>
      <c r="D96" s="41"/>
      <c r="E96" s="42"/>
      <c r="F96" s="7"/>
      <c r="G96" s="978" t="s">
        <v>355</v>
      </c>
      <c r="H96" s="978"/>
      <c r="I96" s="978"/>
      <c r="J96" s="478">
        <f>J95*18.75%</f>
        <v>0</v>
      </c>
    </row>
    <row r="97" spans="2:10" ht="20.25" customHeight="1" x14ac:dyDescent="0.2">
      <c r="B97" s="40"/>
      <c r="C97" s="40"/>
      <c r="E97" s="42"/>
      <c r="F97" s="7"/>
      <c r="G97" s="42"/>
      <c r="H97" s="979" t="s">
        <v>2320</v>
      </c>
      <c r="I97" s="979"/>
      <c r="J97" s="235">
        <f>SUM(J95+J96)</f>
        <v>0</v>
      </c>
    </row>
    <row r="98" spans="2:10" s="47" customFormat="1" ht="15.75" customHeight="1" x14ac:dyDescent="0.2">
      <c r="B98" s="22"/>
      <c r="C98" s="541"/>
      <c r="D98" s="91" t="s">
        <v>658</v>
      </c>
      <c r="E98" s="23"/>
      <c r="F98" s="24"/>
      <c r="G98" s="23"/>
      <c r="H98" s="24"/>
      <c r="I98" s="86"/>
      <c r="J98" s="18"/>
    </row>
    <row r="99" spans="2:10" x14ac:dyDescent="0.2">
      <c r="B99" s="14" t="s">
        <v>1427</v>
      </c>
      <c r="C99" s="604"/>
      <c r="D99" s="538"/>
      <c r="E99" s="23"/>
      <c r="F99" s="24"/>
      <c r="G99" s="23"/>
      <c r="H99" s="24"/>
      <c r="I99" s="86"/>
      <c r="J99" s="18"/>
    </row>
    <row r="100" spans="2:10" s="47" customFormat="1" x14ac:dyDescent="0.2">
      <c r="B100" s="988"/>
      <c r="C100" s="586"/>
      <c r="D100" s="595" t="s">
        <v>659</v>
      </c>
      <c r="E100" s="23"/>
      <c r="F100" s="24"/>
      <c r="G100" s="23"/>
      <c r="H100" s="24"/>
      <c r="I100" s="86"/>
      <c r="J100" s="26"/>
    </row>
    <row r="101" spans="2:10" ht="13.5" customHeight="1" x14ac:dyDescent="0.2">
      <c r="B101" s="989"/>
      <c r="C101" s="581"/>
      <c r="D101" s="596" t="s">
        <v>428</v>
      </c>
      <c r="E101" s="10" t="s">
        <v>790</v>
      </c>
      <c r="F101" s="9">
        <v>2002</v>
      </c>
      <c r="G101" s="10" t="s">
        <v>1547</v>
      </c>
      <c r="H101" s="9">
        <v>2009</v>
      </c>
      <c r="I101" s="82">
        <v>14.74</v>
      </c>
      <c r="J101" s="32" t="str">
        <f>IF(B100&gt;=1,SUM(B100*I101),"")</f>
        <v/>
      </c>
    </row>
    <row r="102" spans="2:10" x14ac:dyDescent="0.2">
      <c r="B102" s="144"/>
      <c r="C102" s="605"/>
      <c r="D102" s="597" t="s">
        <v>429</v>
      </c>
      <c r="E102" s="38" t="s">
        <v>651</v>
      </c>
      <c r="F102" s="9">
        <v>2002</v>
      </c>
      <c r="G102" s="10" t="s">
        <v>1547</v>
      </c>
      <c r="H102" s="9">
        <v>2009</v>
      </c>
      <c r="I102" s="83">
        <v>28.57</v>
      </c>
      <c r="J102" s="31" t="str">
        <f t="shared" ref="J102:J107" si="4">IF(B102&gt;=1,SUM(B102*I102),"")</f>
        <v/>
      </c>
    </row>
    <row r="103" spans="2:10" x14ac:dyDescent="0.2">
      <c r="B103" s="407"/>
      <c r="C103" s="594"/>
      <c r="D103" s="597" t="s">
        <v>431</v>
      </c>
      <c r="E103" s="38" t="s">
        <v>652</v>
      </c>
      <c r="F103" s="9">
        <v>2002</v>
      </c>
      <c r="G103" s="10" t="s">
        <v>1547</v>
      </c>
      <c r="H103" s="9">
        <v>2009</v>
      </c>
      <c r="I103" s="83">
        <v>59.85</v>
      </c>
      <c r="J103" s="31" t="str">
        <f t="shared" si="4"/>
        <v/>
      </c>
    </row>
    <row r="104" spans="2:10" x14ac:dyDescent="0.2">
      <c r="B104" s="144"/>
      <c r="C104" s="605"/>
      <c r="D104" s="597" t="s">
        <v>433</v>
      </c>
      <c r="E104" s="38" t="s">
        <v>653</v>
      </c>
      <c r="F104" s="9">
        <v>2002</v>
      </c>
      <c r="G104" s="10" t="s">
        <v>1547</v>
      </c>
      <c r="H104" s="9">
        <v>2009</v>
      </c>
      <c r="I104" s="83">
        <v>16.97</v>
      </c>
      <c r="J104" s="31" t="str">
        <f t="shared" si="4"/>
        <v/>
      </c>
    </row>
    <row r="105" spans="2:10" x14ac:dyDescent="0.2">
      <c r="B105" s="407"/>
      <c r="C105" s="594"/>
      <c r="D105" s="597" t="s">
        <v>435</v>
      </c>
      <c r="E105" s="38" t="s">
        <v>654</v>
      </c>
      <c r="F105" s="9">
        <v>2002</v>
      </c>
      <c r="G105" s="10" t="s">
        <v>1547</v>
      </c>
      <c r="H105" s="9">
        <v>2009</v>
      </c>
      <c r="I105" s="83">
        <v>14.13</v>
      </c>
      <c r="J105" s="31" t="str">
        <f t="shared" si="4"/>
        <v/>
      </c>
    </row>
    <row r="106" spans="2:10" s="47" customFormat="1" ht="14.25" customHeight="1" x14ac:dyDescent="0.2">
      <c r="B106" s="623"/>
      <c r="C106" s="568"/>
      <c r="D106" s="631" t="s">
        <v>437</v>
      </c>
      <c r="E106" s="124" t="s">
        <v>655</v>
      </c>
      <c r="F106" s="9">
        <v>2002</v>
      </c>
      <c r="G106" s="10" t="s">
        <v>1547</v>
      </c>
      <c r="H106" s="9">
        <v>2009</v>
      </c>
      <c r="I106" s="215">
        <v>71.849999999999994</v>
      </c>
      <c r="J106" s="31" t="str">
        <f t="shared" si="4"/>
        <v/>
      </c>
    </row>
    <row r="107" spans="2:10" ht="14.25" customHeight="1" x14ac:dyDescent="0.2">
      <c r="B107" s="323"/>
      <c r="C107" s="569"/>
      <c r="D107" s="596" t="s">
        <v>439</v>
      </c>
      <c r="E107" s="121" t="s">
        <v>656</v>
      </c>
      <c r="F107" s="9">
        <v>2002</v>
      </c>
      <c r="G107" s="10" t="s">
        <v>1547</v>
      </c>
      <c r="H107" s="9">
        <v>2009</v>
      </c>
      <c r="I107" s="176">
        <v>56.18</v>
      </c>
      <c r="J107" s="31" t="str">
        <f t="shared" si="4"/>
        <v/>
      </c>
    </row>
    <row r="108" spans="2:10" x14ac:dyDescent="0.2">
      <c r="B108" s="407"/>
      <c r="C108" s="594"/>
      <c r="D108" s="597" t="s">
        <v>441</v>
      </c>
      <c r="E108" s="38" t="s">
        <v>657</v>
      </c>
      <c r="F108" s="39">
        <v>2003</v>
      </c>
      <c r="G108" s="38" t="s">
        <v>1547</v>
      </c>
      <c r="H108" s="39">
        <v>2010</v>
      </c>
      <c r="I108" s="83">
        <v>97.57</v>
      </c>
      <c r="J108" s="31" t="str">
        <f>IF(B108&gt;=1,SUM(B108*I108),"")</f>
        <v/>
      </c>
    </row>
    <row r="109" spans="2:10" ht="14.25" customHeight="1" x14ac:dyDescent="0.2">
      <c r="B109" s="13"/>
      <c r="C109" s="586"/>
      <c r="D109" s="270" t="s">
        <v>974</v>
      </c>
      <c r="E109" s="23"/>
      <c r="F109" s="24"/>
      <c r="G109" s="23"/>
      <c r="H109" s="24"/>
      <c r="I109" s="86"/>
      <c r="J109" s="18"/>
    </row>
    <row r="110" spans="2:10" x14ac:dyDescent="0.2">
      <c r="B110" s="14" t="s">
        <v>1427</v>
      </c>
      <c r="C110" s="604"/>
      <c r="D110" s="538"/>
      <c r="E110" s="23"/>
      <c r="F110" s="24"/>
      <c r="G110" s="23"/>
      <c r="H110" s="24"/>
      <c r="I110" s="86"/>
      <c r="J110" s="18"/>
    </row>
    <row r="111" spans="2:10" x14ac:dyDescent="0.2">
      <c r="B111" s="988"/>
      <c r="C111" s="586"/>
      <c r="D111" s="595" t="s">
        <v>1383</v>
      </c>
      <c r="E111" s="23"/>
      <c r="F111" s="24"/>
      <c r="G111" s="23"/>
      <c r="H111" s="24"/>
      <c r="I111" s="86"/>
      <c r="J111" s="26"/>
    </row>
    <row r="112" spans="2:10" x14ac:dyDescent="0.2">
      <c r="B112" s="1010"/>
      <c r="C112" s="540" t="s">
        <v>861</v>
      </c>
      <c r="D112" s="104" t="s">
        <v>1036</v>
      </c>
      <c r="E112" s="23" t="s">
        <v>1384</v>
      </c>
      <c r="F112" s="9">
        <v>2002</v>
      </c>
      <c r="G112" s="10" t="s">
        <v>1011</v>
      </c>
      <c r="H112" s="9">
        <v>2009</v>
      </c>
      <c r="I112" s="131">
        <v>39.200000000000003</v>
      </c>
      <c r="J112" s="29" t="str">
        <f>IF(B111&gt;=1,SUM(B111*I112),"")</f>
        <v/>
      </c>
    </row>
    <row r="113" spans="1:10" x14ac:dyDescent="0.2">
      <c r="B113" s="34"/>
      <c r="C113" s="539" t="s">
        <v>862</v>
      </c>
      <c r="D113" s="310" t="s">
        <v>1322</v>
      </c>
      <c r="E113" s="3" t="s">
        <v>1385</v>
      </c>
      <c r="F113" s="2">
        <v>2002</v>
      </c>
      <c r="G113" s="3" t="s">
        <v>1547</v>
      </c>
      <c r="H113" s="2">
        <v>2009</v>
      </c>
      <c r="I113" s="84">
        <v>94.7</v>
      </c>
      <c r="J113" s="31" t="str">
        <f>IF(B113&gt;=1,SUM(B113*I113),"")</f>
        <v/>
      </c>
    </row>
    <row r="114" spans="1:10" x14ac:dyDescent="0.2">
      <c r="B114" s="37" t="str">
        <f>IF(B111&gt;=25,ROUNDDOWN(SUM(B111/25),0),"")</f>
        <v/>
      </c>
      <c r="C114" s="548"/>
      <c r="D114" s="309" t="s">
        <v>2047</v>
      </c>
      <c r="E114" s="23"/>
      <c r="F114" s="9"/>
      <c r="G114" s="10"/>
      <c r="H114" s="9"/>
      <c r="I114" s="87">
        <v>0</v>
      </c>
      <c r="J114" s="31"/>
    </row>
    <row r="115" spans="1:10" x14ac:dyDescent="0.2">
      <c r="B115" s="34"/>
      <c r="C115" s="543" t="s">
        <v>863</v>
      </c>
      <c r="D115" s="99" t="s">
        <v>1386</v>
      </c>
      <c r="E115" s="38" t="s">
        <v>1387</v>
      </c>
      <c r="F115" s="9">
        <v>2002</v>
      </c>
      <c r="G115" s="10" t="s">
        <v>1547</v>
      </c>
      <c r="H115" s="39">
        <v>2009</v>
      </c>
      <c r="I115" s="82">
        <v>9.7799999999999994</v>
      </c>
      <c r="J115" s="77" t="str">
        <f>IF(B115&gt;=1,SUM(B115*I116),"")</f>
        <v/>
      </c>
    </row>
    <row r="116" spans="1:10" x14ac:dyDescent="0.2">
      <c r="B116" s="34"/>
      <c r="C116" s="543"/>
      <c r="D116" s="99" t="s">
        <v>1388</v>
      </c>
      <c r="E116" s="38" t="s">
        <v>1861</v>
      </c>
      <c r="F116" s="9">
        <v>2002</v>
      </c>
      <c r="G116" s="10" t="s">
        <v>1547</v>
      </c>
      <c r="H116" s="39">
        <v>2009</v>
      </c>
      <c r="I116" s="83">
        <v>23.65</v>
      </c>
      <c r="J116" s="77"/>
    </row>
    <row r="117" spans="1:10" x14ac:dyDescent="0.2">
      <c r="B117" s="34"/>
      <c r="C117" s="543" t="s">
        <v>864</v>
      </c>
      <c r="D117" s="99" t="s">
        <v>1862</v>
      </c>
      <c r="E117" s="38" t="s">
        <v>1863</v>
      </c>
      <c r="F117" s="9">
        <v>2002</v>
      </c>
      <c r="G117" s="10" t="s">
        <v>1547</v>
      </c>
      <c r="H117" s="39">
        <v>2009</v>
      </c>
      <c r="I117" s="83">
        <v>20.74</v>
      </c>
      <c r="J117" s="31" t="str">
        <f t="shared" ref="J117:J140" si="5">IF(B117&gt;=1,SUM(B117*I117),"")</f>
        <v/>
      </c>
    </row>
    <row r="118" spans="1:10" x14ac:dyDescent="0.2">
      <c r="B118" s="34"/>
      <c r="C118" s="543"/>
      <c r="D118" s="99" t="s">
        <v>108</v>
      </c>
      <c r="E118" s="38" t="s">
        <v>109</v>
      </c>
      <c r="F118" s="9">
        <v>2002</v>
      </c>
      <c r="G118" s="10" t="s">
        <v>1547</v>
      </c>
      <c r="H118" s="39">
        <v>2009</v>
      </c>
      <c r="I118" s="83">
        <v>166.79</v>
      </c>
      <c r="J118" s="31" t="str">
        <f t="shared" si="5"/>
        <v/>
      </c>
    </row>
    <row r="119" spans="1:10" s="47" customFormat="1" x14ac:dyDescent="0.2">
      <c r="B119" s="34"/>
      <c r="C119" s="543"/>
      <c r="D119" s="99" t="s">
        <v>1365</v>
      </c>
      <c r="E119" s="38" t="s">
        <v>1364</v>
      </c>
      <c r="F119" s="39">
        <v>2002</v>
      </c>
      <c r="G119" s="38" t="s">
        <v>1547</v>
      </c>
      <c r="H119" s="39">
        <v>2009</v>
      </c>
      <c r="I119" s="83">
        <v>460.91</v>
      </c>
      <c r="J119" s="31" t="str">
        <f t="shared" si="5"/>
        <v/>
      </c>
    </row>
    <row r="120" spans="1:10" x14ac:dyDescent="0.2">
      <c r="A120" s="47"/>
      <c r="B120" s="8"/>
      <c r="C120" s="540"/>
      <c r="D120" s="106" t="s">
        <v>110</v>
      </c>
      <c r="E120" s="10" t="s">
        <v>111</v>
      </c>
      <c r="F120" s="9">
        <v>2002</v>
      </c>
      <c r="G120" s="10" t="s">
        <v>1547</v>
      </c>
      <c r="H120" s="9">
        <v>2009</v>
      </c>
      <c r="I120" s="82">
        <v>22.28</v>
      </c>
      <c r="J120" s="61" t="str">
        <f t="shared" si="5"/>
        <v/>
      </c>
    </row>
    <row r="121" spans="1:10" x14ac:dyDescent="0.2">
      <c r="B121" s="8"/>
      <c r="C121" s="540"/>
      <c r="D121" s="98" t="s">
        <v>112</v>
      </c>
      <c r="E121" s="10" t="s">
        <v>113</v>
      </c>
      <c r="F121" s="9">
        <v>2002</v>
      </c>
      <c r="G121" s="10" t="s">
        <v>1547</v>
      </c>
      <c r="H121" s="39">
        <v>2009</v>
      </c>
      <c r="I121" s="83">
        <v>29.66</v>
      </c>
      <c r="J121" s="61" t="str">
        <f t="shared" si="5"/>
        <v/>
      </c>
    </row>
    <row r="122" spans="1:10" x14ac:dyDescent="0.2">
      <c r="B122" s="34"/>
      <c r="C122" s="543"/>
      <c r="D122" s="98" t="s">
        <v>114</v>
      </c>
      <c r="E122" s="38" t="s">
        <v>115</v>
      </c>
      <c r="F122" s="9">
        <v>2002</v>
      </c>
      <c r="G122" s="10" t="s">
        <v>1547</v>
      </c>
      <c r="H122" s="39">
        <v>2009</v>
      </c>
      <c r="I122" s="83">
        <v>33.450000000000003</v>
      </c>
      <c r="J122" s="31" t="str">
        <f t="shared" si="5"/>
        <v/>
      </c>
    </row>
    <row r="123" spans="1:10" x14ac:dyDescent="0.2">
      <c r="B123" s="34"/>
      <c r="C123" s="543"/>
      <c r="D123" s="98" t="s">
        <v>116</v>
      </c>
      <c r="E123" s="38" t="s">
        <v>117</v>
      </c>
      <c r="F123" s="9">
        <v>2002</v>
      </c>
      <c r="G123" s="10" t="s">
        <v>1547</v>
      </c>
      <c r="H123" s="39">
        <v>2009</v>
      </c>
      <c r="I123" s="83">
        <v>22.28</v>
      </c>
      <c r="J123" s="31" t="str">
        <f t="shared" si="5"/>
        <v/>
      </c>
    </row>
    <row r="124" spans="1:10" x14ac:dyDescent="0.2">
      <c r="B124" s="1"/>
      <c r="C124" s="539"/>
      <c r="D124" s="101" t="s">
        <v>1366</v>
      </c>
      <c r="E124" s="3" t="s">
        <v>1367</v>
      </c>
      <c r="F124" s="9">
        <v>2002</v>
      </c>
      <c r="G124" s="10" t="s">
        <v>1547</v>
      </c>
      <c r="H124" s="39">
        <v>2009</v>
      </c>
      <c r="I124" s="89">
        <v>29.66</v>
      </c>
      <c r="J124" s="58" t="str">
        <f t="shared" si="5"/>
        <v/>
      </c>
    </row>
    <row r="125" spans="1:10" x14ac:dyDescent="0.2">
      <c r="B125" s="1"/>
      <c r="C125" s="539"/>
      <c r="D125" s="101" t="s">
        <v>1368</v>
      </c>
      <c r="E125" s="3" t="s">
        <v>1369</v>
      </c>
      <c r="F125" s="9">
        <v>2002</v>
      </c>
      <c r="G125" s="10" t="s">
        <v>1547</v>
      </c>
      <c r="H125" s="39">
        <v>2009</v>
      </c>
      <c r="I125" s="89">
        <v>33.450000000000003</v>
      </c>
      <c r="J125" s="58" t="str">
        <f t="shared" si="5"/>
        <v/>
      </c>
    </row>
    <row r="126" spans="1:10" x14ac:dyDescent="0.2">
      <c r="B126" s="34"/>
      <c r="C126" s="543"/>
      <c r="D126" s="98" t="s">
        <v>1370</v>
      </c>
      <c r="E126" s="38" t="s">
        <v>1371</v>
      </c>
      <c r="F126" s="39">
        <v>2002</v>
      </c>
      <c r="G126" s="38" t="s">
        <v>1547</v>
      </c>
      <c r="H126" s="39">
        <v>2009</v>
      </c>
      <c r="I126" s="83">
        <v>22.28</v>
      </c>
      <c r="J126" s="31" t="str">
        <f t="shared" si="5"/>
        <v/>
      </c>
    </row>
    <row r="127" spans="1:10" ht="20.25" customHeight="1" x14ac:dyDescent="0.2">
      <c r="B127" s="108"/>
      <c r="C127" s="108"/>
      <c r="D127" s="126"/>
      <c r="E127" s="108"/>
      <c r="F127" s="108"/>
      <c r="G127" s="108"/>
      <c r="H127" s="976" t="s">
        <v>2158</v>
      </c>
      <c r="I127" s="976"/>
      <c r="J127" s="234">
        <f>SUM(J100:J126)</f>
        <v>0</v>
      </c>
    </row>
    <row r="128" spans="1:10" ht="17.25" customHeight="1" x14ac:dyDescent="0.2">
      <c r="B128" s="40"/>
      <c r="C128" s="40"/>
      <c r="D128" s="41"/>
      <c r="E128" s="42"/>
      <c r="F128" s="7"/>
      <c r="G128" s="978" t="s">
        <v>355</v>
      </c>
      <c r="H128" s="978"/>
      <c r="I128" s="978"/>
      <c r="J128" s="478">
        <f>J127*18.75%</f>
        <v>0</v>
      </c>
    </row>
    <row r="129" spans="2:10" ht="20.25" customHeight="1" x14ac:dyDescent="0.2">
      <c r="B129" s="40"/>
      <c r="C129" s="40"/>
      <c r="D129" s="41"/>
      <c r="E129" s="42"/>
      <c r="F129" s="7"/>
      <c r="G129" s="42"/>
      <c r="H129" s="979" t="s">
        <v>2320</v>
      </c>
      <c r="I129" s="979"/>
      <c r="J129" s="235">
        <f>SUM(J127+J128)</f>
        <v>0</v>
      </c>
    </row>
    <row r="130" spans="2:10" ht="14.25" customHeight="1" x14ac:dyDescent="0.2">
      <c r="B130" s="13"/>
      <c r="C130" s="586"/>
      <c r="D130" s="270" t="s">
        <v>974</v>
      </c>
      <c r="E130" s="23"/>
      <c r="F130" s="24"/>
      <c r="G130" s="23"/>
      <c r="H130" s="24"/>
      <c r="I130" s="86"/>
      <c r="J130" s="18"/>
    </row>
    <row r="131" spans="2:10" x14ac:dyDescent="0.2">
      <c r="B131" s="14" t="s">
        <v>1427</v>
      </c>
      <c r="C131" s="604"/>
      <c r="D131" s="538"/>
      <c r="E131" s="23"/>
      <c r="F131" s="24"/>
      <c r="G131" s="23"/>
      <c r="H131" s="24"/>
      <c r="I131" s="86"/>
      <c r="J131" s="18"/>
    </row>
    <row r="132" spans="2:10" s="47" customFormat="1" x14ac:dyDescent="0.2">
      <c r="B132" s="988"/>
      <c r="C132" s="586"/>
      <c r="D132" s="595" t="s">
        <v>498</v>
      </c>
      <c r="E132" s="23"/>
      <c r="F132" s="24"/>
      <c r="G132" s="23"/>
      <c r="H132" s="24"/>
      <c r="I132" s="86"/>
      <c r="J132" s="26"/>
    </row>
    <row r="133" spans="2:10" x14ac:dyDescent="0.2">
      <c r="B133" s="989"/>
      <c r="C133" s="586"/>
      <c r="D133" s="671" t="s">
        <v>1372</v>
      </c>
      <c r="E133" s="23" t="s">
        <v>1373</v>
      </c>
      <c r="F133" s="9">
        <v>2002</v>
      </c>
      <c r="G133" s="10" t="s">
        <v>1547</v>
      </c>
      <c r="H133" s="9">
        <v>2009</v>
      </c>
      <c r="I133" s="92">
        <v>29.66</v>
      </c>
      <c r="J133" s="29" t="str">
        <f>IF(B132&gt;=1,SUM(B132*I133),"")</f>
        <v/>
      </c>
    </row>
    <row r="134" spans="2:10" x14ac:dyDescent="0.2">
      <c r="B134" s="1"/>
      <c r="C134" s="541"/>
      <c r="D134" s="101" t="s">
        <v>1374</v>
      </c>
      <c r="E134" s="3" t="s">
        <v>1375</v>
      </c>
      <c r="F134" s="9">
        <v>2002</v>
      </c>
      <c r="G134" s="10" t="s">
        <v>1547</v>
      </c>
      <c r="H134" s="39">
        <v>2009</v>
      </c>
      <c r="I134" s="89">
        <v>29.66</v>
      </c>
      <c r="J134" s="58" t="str">
        <f t="shared" si="5"/>
        <v/>
      </c>
    </row>
    <row r="135" spans="2:10" x14ac:dyDescent="0.2">
      <c r="B135" s="1"/>
      <c r="C135" s="539"/>
      <c r="D135" s="101" t="s">
        <v>1376</v>
      </c>
      <c r="E135" s="3" t="s">
        <v>1377</v>
      </c>
      <c r="F135" s="9">
        <v>2002</v>
      </c>
      <c r="G135" s="10" t="s">
        <v>1547</v>
      </c>
      <c r="H135" s="39">
        <v>2009</v>
      </c>
      <c r="I135" s="89">
        <v>29.66</v>
      </c>
      <c r="J135" s="58" t="str">
        <f t="shared" si="5"/>
        <v/>
      </c>
    </row>
    <row r="136" spans="2:10" x14ac:dyDescent="0.2">
      <c r="B136" s="1"/>
      <c r="C136" s="539"/>
      <c r="D136" s="101" t="s">
        <v>1378</v>
      </c>
      <c r="E136" s="3" t="s">
        <v>1379</v>
      </c>
      <c r="F136" s="9">
        <v>2002</v>
      </c>
      <c r="G136" s="10" t="s">
        <v>1547</v>
      </c>
      <c r="H136" s="39">
        <v>2009</v>
      </c>
      <c r="I136" s="89">
        <v>29.66</v>
      </c>
      <c r="J136" s="58" t="str">
        <f t="shared" si="5"/>
        <v/>
      </c>
    </row>
    <row r="137" spans="2:10" x14ac:dyDescent="0.2">
      <c r="B137" s="1"/>
      <c r="C137" s="539"/>
      <c r="D137" s="101" t="s">
        <v>1380</v>
      </c>
      <c r="E137" s="3" t="s">
        <v>2037</v>
      </c>
      <c r="F137" s="9">
        <v>2002</v>
      </c>
      <c r="G137" s="10" t="s">
        <v>1547</v>
      </c>
      <c r="H137" s="39">
        <v>2009</v>
      </c>
      <c r="I137" s="89">
        <v>33.450000000000003</v>
      </c>
      <c r="J137" s="58" t="str">
        <f t="shared" si="5"/>
        <v/>
      </c>
    </row>
    <row r="138" spans="2:10" x14ac:dyDescent="0.2">
      <c r="B138" s="1"/>
      <c r="C138" s="539"/>
      <c r="D138" s="101" t="s">
        <v>2038</v>
      </c>
      <c r="E138" s="3" t="s">
        <v>2039</v>
      </c>
      <c r="F138" s="9">
        <v>2002</v>
      </c>
      <c r="G138" s="10" t="s">
        <v>1547</v>
      </c>
      <c r="H138" s="39">
        <v>2009</v>
      </c>
      <c r="I138" s="89">
        <v>29.66</v>
      </c>
      <c r="J138" s="58" t="str">
        <f t="shared" si="5"/>
        <v/>
      </c>
    </row>
    <row r="139" spans="2:10" x14ac:dyDescent="0.2">
      <c r="B139" s="1"/>
      <c r="C139" s="539"/>
      <c r="D139" s="98" t="s">
        <v>2040</v>
      </c>
      <c r="E139" s="38" t="s">
        <v>2041</v>
      </c>
      <c r="F139" s="9">
        <v>2002</v>
      </c>
      <c r="G139" s="10" t="s">
        <v>1547</v>
      </c>
      <c r="H139" s="39">
        <v>2009</v>
      </c>
      <c r="I139" s="83">
        <v>29.66</v>
      </c>
      <c r="J139" s="58" t="str">
        <f t="shared" si="5"/>
        <v/>
      </c>
    </row>
    <row r="140" spans="2:10" x14ac:dyDescent="0.2">
      <c r="B140" s="34"/>
      <c r="C140" s="543"/>
      <c r="D140" s="98" t="s">
        <v>2042</v>
      </c>
      <c r="E140" s="38" t="s">
        <v>2043</v>
      </c>
      <c r="F140" s="9">
        <v>2002</v>
      </c>
      <c r="G140" s="10" t="s">
        <v>1547</v>
      </c>
      <c r="H140" s="39">
        <v>2009</v>
      </c>
      <c r="I140" s="83">
        <v>29.66</v>
      </c>
      <c r="J140" s="31" t="str">
        <f t="shared" si="5"/>
        <v/>
      </c>
    </row>
    <row r="141" spans="2:10" x14ac:dyDescent="0.2">
      <c r="B141" s="13"/>
      <c r="C141" s="13"/>
      <c r="D141" s="316"/>
      <c r="E141" s="15"/>
      <c r="F141" s="16"/>
      <c r="G141" s="15"/>
      <c r="H141" s="16"/>
      <c r="I141" s="156"/>
      <c r="J141"/>
    </row>
    <row r="142" spans="2:10" x14ac:dyDescent="0.2">
      <c r="B142" s="13"/>
      <c r="C142" s="13"/>
      <c r="D142" s="316"/>
      <c r="E142" s="15"/>
      <c r="F142" s="16"/>
      <c r="G142" s="15"/>
      <c r="H142" s="16"/>
      <c r="I142" s="156"/>
      <c r="J142"/>
    </row>
    <row r="143" spans="2:10" x14ac:dyDescent="0.2">
      <c r="B143" s="13"/>
      <c r="C143" s="13"/>
      <c r="D143" s="316"/>
      <c r="E143" s="15"/>
      <c r="F143" s="16"/>
      <c r="G143" s="15"/>
      <c r="H143" s="16"/>
      <c r="I143" s="156"/>
      <c r="J143"/>
    </row>
    <row r="144" spans="2:10" x14ac:dyDescent="0.2">
      <c r="B144" s="13"/>
      <c r="C144" s="13"/>
      <c r="D144" s="316"/>
      <c r="E144" s="15"/>
      <c r="F144" s="16"/>
      <c r="G144" s="15"/>
      <c r="H144" s="16"/>
      <c r="I144" s="156"/>
      <c r="J144"/>
    </row>
    <row r="145" spans="2:10" x14ac:dyDescent="0.2">
      <c r="B145" s="13"/>
      <c r="C145" s="13"/>
      <c r="D145" s="316"/>
      <c r="E145" s="15"/>
      <c r="F145" s="16"/>
      <c r="G145" s="15"/>
      <c r="H145" s="16"/>
      <c r="I145" s="156"/>
      <c r="J145"/>
    </row>
    <row r="146" spans="2:10" x14ac:dyDescent="0.2">
      <c r="B146" s="13"/>
      <c r="C146" s="13"/>
      <c r="D146" s="316"/>
      <c r="E146" s="15"/>
      <c r="F146" s="16"/>
      <c r="G146" s="15"/>
      <c r="H146" s="16"/>
      <c r="I146" s="156"/>
      <c r="J146"/>
    </row>
    <row r="147" spans="2:10" x14ac:dyDescent="0.2">
      <c r="B147" s="13"/>
      <c r="C147" s="13"/>
      <c r="D147" s="316"/>
      <c r="E147" s="15"/>
      <c r="F147" s="16"/>
      <c r="G147" s="15"/>
      <c r="H147" s="16"/>
      <c r="I147" s="156"/>
      <c r="J147"/>
    </row>
    <row r="148" spans="2:10" x14ac:dyDescent="0.2">
      <c r="B148" s="13"/>
      <c r="C148" s="13"/>
      <c r="D148" s="316"/>
      <c r="E148" s="15"/>
      <c r="F148" s="16"/>
      <c r="G148" s="15"/>
      <c r="H148" s="16"/>
      <c r="I148" s="156"/>
      <c r="J148"/>
    </row>
    <row r="149" spans="2:10" x14ac:dyDescent="0.2">
      <c r="B149" s="13"/>
      <c r="C149" s="13"/>
      <c r="D149" s="316"/>
      <c r="E149" s="15"/>
      <c r="F149" s="16"/>
      <c r="G149" s="15"/>
      <c r="H149" s="16"/>
      <c r="I149" s="156"/>
      <c r="J149"/>
    </row>
    <row r="150" spans="2:10" ht="20.25" customHeight="1" x14ac:dyDescent="0.2">
      <c r="B150" s="108"/>
      <c r="C150" s="108"/>
      <c r="D150" s="126"/>
      <c r="E150" s="108"/>
      <c r="F150" s="108"/>
      <c r="G150" s="108"/>
      <c r="H150" s="976" t="s">
        <v>2158</v>
      </c>
      <c r="I150" s="976"/>
      <c r="J150" s="234">
        <f>SUM(J112:J140)</f>
        <v>0</v>
      </c>
    </row>
    <row r="151" spans="2:10" ht="17.25" customHeight="1" x14ac:dyDescent="0.2">
      <c r="B151" s="40"/>
      <c r="C151" s="40"/>
      <c r="D151" s="41"/>
      <c r="E151" s="42"/>
      <c r="F151" s="7"/>
      <c r="G151" s="978" t="s">
        <v>355</v>
      </c>
      <c r="H151" s="978"/>
      <c r="I151" s="978"/>
      <c r="J151" s="478">
        <f>J150*18.75%</f>
        <v>0</v>
      </c>
    </row>
    <row r="152" spans="2:10" ht="20.25" customHeight="1" x14ac:dyDescent="0.2">
      <c r="B152" s="40"/>
      <c r="C152" s="40"/>
      <c r="D152" s="41"/>
      <c r="E152" s="42"/>
      <c r="F152" s="7"/>
      <c r="G152" s="42"/>
      <c r="H152" s="979" t="s">
        <v>2320</v>
      </c>
      <c r="I152" s="979"/>
      <c r="J152" s="235">
        <f>SUM(J150+J151)</f>
        <v>0</v>
      </c>
    </row>
  </sheetData>
  <mergeCells count="34">
    <mergeCell ref="B87:B88"/>
    <mergeCell ref="B69:B70"/>
    <mergeCell ref="B46:B47"/>
    <mergeCell ref="B100:B101"/>
    <mergeCell ref="G96:I96"/>
    <mergeCell ref="H97:I97"/>
    <mergeCell ref="H89:H90"/>
    <mergeCell ref="E89:E90"/>
    <mergeCell ref="F89:F90"/>
    <mergeCell ref="G89:G90"/>
    <mergeCell ref="H66:I66"/>
    <mergeCell ref="E48:E49"/>
    <mergeCell ref="F48:F49"/>
    <mergeCell ref="G48:G49"/>
    <mergeCell ref="H48:H49"/>
    <mergeCell ref="H95:I95"/>
    <mergeCell ref="H71:H72"/>
    <mergeCell ref="E71:E72"/>
    <mergeCell ref="F71:F72"/>
    <mergeCell ref="G71:G72"/>
    <mergeCell ref="H35:I35"/>
    <mergeCell ref="H33:I33"/>
    <mergeCell ref="G34:I34"/>
    <mergeCell ref="B9:B10"/>
    <mergeCell ref="H64:I64"/>
    <mergeCell ref="G65:I65"/>
    <mergeCell ref="H152:I152"/>
    <mergeCell ref="B111:B112"/>
    <mergeCell ref="H150:I150"/>
    <mergeCell ref="G151:I151"/>
    <mergeCell ref="H127:I127"/>
    <mergeCell ref="G128:I128"/>
    <mergeCell ref="H129:I129"/>
    <mergeCell ref="B132:B133"/>
  </mergeCells>
  <phoneticPr fontId="8" type="noConversion"/>
  <conditionalFormatting sqref="J150 J127 J33">
    <cfRule type="cellIs" dxfId="81" priority="1" stopIfTrue="1" operator="between">
      <formula>0</formula>
      <formula>1</formula>
    </cfRule>
  </conditionalFormatting>
  <conditionalFormatting sqref="J128:J129 J65:J66 J96:J97 J34:J35 J151:J152">
    <cfRule type="cellIs" dxfId="80" priority="2" stopIfTrue="1" operator="lessThan">
      <formula>1</formula>
    </cfRule>
  </conditionalFormatting>
  <printOptions horizontalCentered="1"/>
  <pageMargins left="0.27" right="0.4" top="1.4" bottom="0.43" header="0.55000000000000004" footer="0.23"/>
  <pageSetup scale="99" firstPageNumber="30" orientation="landscape" useFirstPageNumber="1" horizontalDpi="4294967292" verticalDpi="300" r:id="rId1"/>
  <headerFooter alignWithMargins="0">
    <oddHeader>&amp;LSchool  ____________________________ Site # ______
Charge to Account: ______________________________&amp;RPrincipal's Signature __________________________
Date __________________________
&amp;"Arial,Bold"
2005-2006</oddHeader>
    <oddFooter xml:space="preserve">&amp;C&amp;"Arial,Bold"English Language Development
&amp;P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6"/>
  <sheetViews>
    <sheetView showGridLines="0" topLeftCell="B173" zoomScale="83" zoomScaleNormal="83" workbookViewId="0">
      <selection activeCell="I311" sqref="I311"/>
    </sheetView>
  </sheetViews>
  <sheetFormatPr defaultRowHeight="12.75" x14ac:dyDescent="0.2"/>
  <cols>
    <col min="1" max="1" width="1.5703125" hidden="1" customWidth="1"/>
    <col min="2" max="2" width="7.85546875" style="217" customWidth="1"/>
    <col min="3" max="3" width="10.85546875" style="217" customWidth="1"/>
    <col min="4" max="4" width="55.140625" customWidth="1"/>
    <col min="5" max="5" width="16.5703125" customWidth="1"/>
    <col min="6" max="6" width="9.42578125" customWidth="1"/>
    <col min="7" max="8" width="7" customWidth="1"/>
    <col min="9" max="9" width="7.28515625" style="132" customWidth="1"/>
    <col min="10" max="10" width="12.28515625" style="47" customWidth="1"/>
  </cols>
  <sheetData>
    <row r="1" spans="1:10" x14ac:dyDescent="0.2">
      <c r="B1" s="143" t="s">
        <v>0</v>
      </c>
      <c r="C1" s="656" t="s">
        <v>722</v>
      </c>
      <c r="D1" s="233"/>
      <c r="E1" s="3"/>
      <c r="F1" s="2" t="s">
        <v>2156</v>
      </c>
      <c r="G1" s="3" t="s">
        <v>1324</v>
      </c>
      <c r="H1" s="2" t="s">
        <v>1325</v>
      </c>
      <c r="I1" s="128" t="s">
        <v>1326</v>
      </c>
      <c r="J1" s="5" t="s">
        <v>1327</v>
      </c>
    </row>
    <row r="2" spans="1:10" x14ac:dyDescent="0.2">
      <c r="B2" s="245" t="s">
        <v>1890</v>
      </c>
      <c r="C2" s="619" t="s">
        <v>723</v>
      </c>
      <c r="D2" s="474" t="s">
        <v>533</v>
      </c>
      <c r="E2" s="10" t="s">
        <v>534</v>
      </c>
      <c r="F2" s="9" t="s">
        <v>2157</v>
      </c>
      <c r="G2" s="10" t="s">
        <v>535</v>
      </c>
      <c r="H2" s="9" t="s">
        <v>536</v>
      </c>
      <c r="I2" s="129" t="s">
        <v>537</v>
      </c>
      <c r="J2" s="12" t="s">
        <v>537</v>
      </c>
    </row>
    <row r="3" spans="1:10" x14ac:dyDescent="0.2">
      <c r="B3"/>
      <c r="C3" s="689" t="s">
        <v>724</v>
      </c>
      <c r="I3"/>
      <c r="J3"/>
    </row>
    <row r="4" spans="1:10" ht="12.75" customHeight="1" x14ac:dyDescent="0.2">
      <c r="B4" s="245"/>
      <c r="C4" s="619" t="s">
        <v>725</v>
      </c>
      <c r="D4" s="615" t="s">
        <v>1086</v>
      </c>
      <c r="E4" s="10"/>
      <c r="F4" s="9"/>
      <c r="G4" s="10"/>
      <c r="H4" s="9"/>
      <c r="I4" s="82"/>
      <c r="J4" s="21"/>
    </row>
    <row r="5" spans="1:10" ht="19.5" customHeight="1" x14ac:dyDescent="0.2">
      <c r="B5" s="13"/>
      <c r="C5" s="586"/>
      <c r="D5" s="270" t="s">
        <v>1529</v>
      </c>
      <c r="E5" s="23"/>
      <c r="F5" s="24"/>
      <c r="G5" s="23"/>
      <c r="H5" s="24"/>
      <c r="I5" s="92"/>
      <c r="J5" s="18"/>
    </row>
    <row r="6" spans="1:10" ht="12.75" customHeight="1" x14ac:dyDescent="0.2">
      <c r="B6" s="14" t="s">
        <v>1087</v>
      </c>
      <c r="C6" s="604"/>
      <c r="D6" s="538"/>
      <c r="E6" s="23"/>
      <c r="F6" s="24"/>
      <c r="G6" s="23"/>
      <c r="H6" s="24"/>
      <c r="I6" s="86"/>
      <c r="J6" s="18"/>
    </row>
    <row r="7" spans="1:10" s="47" customFormat="1" x14ac:dyDescent="0.2">
      <c r="B7" s="13"/>
      <c r="C7" s="586"/>
      <c r="D7" s="620" t="s">
        <v>1088</v>
      </c>
      <c r="E7" s="23"/>
      <c r="F7" s="24"/>
      <c r="G7" s="23"/>
      <c r="H7" s="24"/>
      <c r="I7" s="86"/>
      <c r="J7" s="26"/>
    </row>
    <row r="8" spans="1:10" x14ac:dyDescent="0.2">
      <c r="B8" s="245"/>
      <c r="C8" s="586"/>
      <c r="D8" s="633" t="s">
        <v>1091</v>
      </c>
      <c r="E8" s="23" t="s">
        <v>1092</v>
      </c>
      <c r="F8" s="9">
        <v>2005</v>
      </c>
      <c r="G8" s="10" t="s">
        <v>669</v>
      </c>
      <c r="H8" s="9">
        <v>2012</v>
      </c>
      <c r="I8" s="82">
        <v>59.95</v>
      </c>
      <c r="J8" s="32" t="str">
        <f>IF(B8&gt;=1,SUM(B8*I8),"")</f>
        <v/>
      </c>
    </row>
    <row r="9" spans="1:10" x14ac:dyDescent="0.2">
      <c r="B9" s="624"/>
      <c r="C9" s="551"/>
      <c r="D9" s="631" t="s">
        <v>1093</v>
      </c>
      <c r="E9" s="38" t="s">
        <v>2127</v>
      </c>
      <c r="F9" s="9">
        <v>2005</v>
      </c>
      <c r="G9" s="10" t="s">
        <v>669</v>
      </c>
      <c r="H9" s="9">
        <v>2012</v>
      </c>
      <c r="I9" s="82">
        <v>84.95</v>
      </c>
      <c r="J9" s="77" t="str">
        <f>IF(B9&gt;=1,SUM(B9*I9),"")</f>
        <v/>
      </c>
    </row>
    <row r="10" spans="1:10" x14ac:dyDescent="0.2">
      <c r="B10" s="624"/>
      <c r="C10" s="551"/>
      <c r="D10" s="597" t="s">
        <v>2128</v>
      </c>
      <c r="E10" s="38" t="s">
        <v>2129</v>
      </c>
      <c r="F10" s="9">
        <v>2005</v>
      </c>
      <c r="G10" s="10" t="s">
        <v>669</v>
      </c>
      <c r="H10" s="9">
        <v>2012</v>
      </c>
      <c r="I10" s="83">
        <v>94.95</v>
      </c>
      <c r="J10" s="77" t="str">
        <f>IF(B10&gt;=1,SUM(B10*I10),"")</f>
        <v/>
      </c>
    </row>
    <row r="11" spans="1:10" s="47" customFormat="1" ht="15.75" customHeight="1" x14ac:dyDescent="0.2">
      <c r="B11" s="13"/>
      <c r="C11" s="586"/>
      <c r="D11" s="336" t="s">
        <v>1530</v>
      </c>
      <c r="E11" s="23"/>
      <c r="F11" s="24"/>
      <c r="G11" s="23"/>
      <c r="H11" s="24"/>
      <c r="I11" s="92"/>
      <c r="J11" s="94"/>
    </row>
    <row r="12" spans="1:10" s="47" customFormat="1" x14ac:dyDescent="0.2">
      <c r="B12" s="574" t="s">
        <v>1087</v>
      </c>
      <c r="C12" s="674"/>
      <c r="D12" s="575"/>
      <c r="E12" s="23"/>
      <c r="F12" s="24"/>
      <c r="G12" s="23"/>
      <c r="H12" s="24"/>
      <c r="I12" s="92"/>
      <c r="J12" s="29"/>
    </row>
    <row r="13" spans="1:10" x14ac:dyDescent="0.2">
      <c r="B13" s="13"/>
      <c r="C13" s="586"/>
      <c r="D13" s="620" t="s">
        <v>1943</v>
      </c>
      <c r="E13" s="23"/>
      <c r="F13" s="24"/>
      <c r="G13" s="23"/>
      <c r="H13" s="24"/>
      <c r="I13" s="86"/>
      <c r="J13" s="29"/>
    </row>
    <row r="14" spans="1:10" s="47" customFormat="1" ht="15.75" customHeight="1" x14ac:dyDescent="0.2">
      <c r="B14" s="311"/>
      <c r="C14" s="602"/>
      <c r="D14" s="633" t="s">
        <v>1089</v>
      </c>
      <c r="E14" s="23" t="s">
        <v>1090</v>
      </c>
      <c r="F14" s="9">
        <v>2005</v>
      </c>
      <c r="G14" s="10" t="s">
        <v>669</v>
      </c>
      <c r="H14" s="9">
        <v>2012</v>
      </c>
      <c r="I14" s="131">
        <v>49.95</v>
      </c>
      <c r="J14" s="61" t="str">
        <f>IF(B14&gt;=1,SUM(B14*I14),"")</f>
        <v/>
      </c>
    </row>
    <row r="15" spans="1:10" x14ac:dyDescent="0.2">
      <c r="B15" s="624"/>
      <c r="C15" s="584"/>
      <c r="D15" s="630" t="s">
        <v>1091</v>
      </c>
      <c r="E15" s="3" t="s">
        <v>1092</v>
      </c>
      <c r="F15" s="9">
        <v>2005</v>
      </c>
      <c r="G15" s="10" t="s">
        <v>669</v>
      </c>
      <c r="H15" s="9">
        <v>2012</v>
      </c>
      <c r="I15" s="83">
        <v>59.95</v>
      </c>
      <c r="J15" s="77" t="str">
        <f>IF(B15&gt;=1,SUM(B15*I15),"")</f>
        <v/>
      </c>
    </row>
    <row r="16" spans="1:10" x14ac:dyDescent="0.2">
      <c r="A16" s="47"/>
      <c r="B16" s="624"/>
      <c r="C16" s="551"/>
      <c r="D16" s="631" t="s">
        <v>1093</v>
      </c>
      <c r="E16" s="38" t="s">
        <v>2127</v>
      </c>
      <c r="F16" s="9">
        <v>2005</v>
      </c>
      <c r="G16" s="10" t="s">
        <v>669</v>
      </c>
      <c r="H16" s="9">
        <v>2012</v>
      </c>
      <c r="I16" s="82">
        <v>84.95</v>
      </c>
      <c r="J16" s="77" t="str">
        <f>IF(B16&gt;=1,SUM(B16*I16),"")</f>
        <v/>
      </c>
    </row>
    <row r="17" spans="2:10" x14ac:dyDescent="0.2">
      <c r="B17" s="245"/>
      <c r="C17" s="581"/>
      <c r="D17" s="597" t="s">
        <v>2128</v>
      </c>
      <c r="E17" s="38" t="s">
        <v>2129</v>
      </c>
      <c r="F17" s="9">
        <v>2005</v>
      </c>
      <c r="G17" s="10" t="s">
        <v>669</v>
      </c>
      <c r="H17" s="9">
        <v>2012</v>
      </c>
      <c r="I17" s="83">
        <v>94.95</v>
      </c>
      <c r="J17" s="77" t="str">
        <f>IF(B17&gt;=1,SUM(B17*I17),"")</f>
        <v/>
      </c>
    </row>
    <row r="18" spans="2:10" s="47" customFormat="1" ht="17.25" customHeight="1" x14ac:dyDescent="0.2">
      <c r="B18" s="143"/>
      <c r="C18" s="586"/>
      <c r="D18" s="336" t="s">
        <v>1531</v>
      </c>
      <c r="E18" s="3"/>
      <c r="F18" s="2"/>
      <c r="G18" s="3"/>
      <c r="H18" s="2"/>
      <c r="I18" s="89"/>
      <c r="J18" s="204"/>
    </row>
    <row r="19" spans="2:10" s="47" customFormat="1" ht="14.25" customHeight="1" x14ac:dyDescent="0.2">
      <c r="B19" s="574" t="s">
        <v>1087</v>
      </c>
      <c r="C19" s="674"/>
      <c r="D19" s="575"/>
      <c r="E19" s="23"/>
      <c r="F19" s="24"/>
      <c r="G19" s="23"/>
      <c r="H19" s="24"/>
      <c r="I19" s="92"/>
      <c r="J19" s="29"/>
    </row>
    <row r="20" spans="2:10" ht="14.25" customHeight="1" x14ac:dyDescent="0.2">
      <c r="B20" s="13"/>
      <c r="C20" s="586"/>
      <c r="D20" s="672" t="s">
        <v>1944</v>
      </c>
      <c r="E20" s="23"/>
      <c r="F20" s="24"/>
      <c r="G20" s="23"/>
      <c r="H20" s="24"/>
      <c r="I20" s="92"/>
      <c r="J20" s="29" t="str">
        <f>IF(B20&gt;=1,SUM(B20*I20),"")</f>
        <v/>
      </c>
    </row>
    <row r="21" spans="2:10" x14ac:dyDescent="0.2">
      <c r="B21" s="13"/>
      <c r="C21" s="586"/>
      <c r="D21" s="633" t="s">
        <v>1089</v>
      </c>
      <c r="E21" s="23" t="s">
        <v>1945</v>
      </c>
      <c r="F21" s="9">
        <v>2005</v>
      </c>
      <c r="G21" s="10" t="s">
        <v>669</v>
      </c>
      <c r="H21" s="9">
        <v>2012</v>
      </c>
      <c r="I21" s="82">
        <v>59.95</v>
      </c>
      <c r="J21" s="61" t="str">
        <f>IF(B21&gt;=1,SUM(B21*I21),"")</f>
        <v/>
      </c>
    </row>
    <row r="22" spans="2:10" x14ac:dyDescent="0.2">
      <c r="B22" s="143"/>
      <c r="C22" s="584"/>
      <c r="D22" s="630" t="s">
        <v>1091</v>
      </c>
      <c r="E22" s="3" t="s">
        <v>1946</v>
      </c>
      <c r="F22" s="9">
        <v>2005</v>
      </c>
      <c r="G22" s="10" t="s">
        <v>669</v>
      </c>
      <c r="H22" s="9">
        <v>2012</v>
      </c>
      <c r="I22" s="83">
        <v>69.95</v>
      </c>
      <c r="J22" s="77" t="str">
        <f>IF(B22&gt;=1,SUM(B22*I22),"")</f>
        <v/>
      </c>
    </row>
    <row r="23" spans="2:10" x14ac:dyDescent="0.2">
      <c r="B23" s="624"/>
      <c r="C23" s="551"/>
      <c r="D23" s="631" t="s">
        <v>1093</v>
      </c>
      <c r="E23" s="39" t="s">
        <v>1945</v>
      </c>
      <c r="F23" s="9">
        <v>2005</v>
      </c>
      <c r="G23" s="10" t="s">
        <v>669</v>
      </c>
      <c r="H23" s="9">
        <v>2012</v>
      </c>
      <c r="I23" s="83">
        <v>89.95</v>
      </c>
      <c r="J23" s="77" t="str">
        <f>IF(B23&gt;=1,SUM(B23*I23),"")</f>
        <v/>
      </c>
    </row>
    <row r="24" spans="2:10" ht="14.25" customHeight="1" x14ac:dyDescent="0.2">
      <c r="B24" s="407"/>
      <c r="C24" s="594"/>
      <c r="D24" s="597" t="s">
        <v>2128</v>
      </c>
      <c r="E24" s="39" t="s">
        <v>1947</v>
      </c>
      <c r="F24" s="9">
        <v>2005</v>
      </c>
      <c r="G24" s="10" t="s">
        <v>669</v>
      </c>
      <c r="H24" s="9">
        <v>2012</v>
      </c>
      <c r="I24" s="83">
        <v>99.95</v>
      </c>
      <c r="J24" s="77" t="str">
        <f>IF(B24&gt;=1,SUM(B24*I24),"")</f>
        <v/>
      </c>
    </row>
    <row r="25" spans="2:10" s="47" customFormat="1" ht="14.25" customHeight="1" x14ac:dyDescent="0.2">
      <c r="B25" s="143"/>
      <c r="C25" s="586"/>
      <c r="D25" s="336" t="s">
        <v>1532</v>
      </c>
      <c r="E25" s="3"/>
      <c r="F25" s="2"/>
      <c r="G25" s="3"/>
      <c r="H25" s="2"/>
      <c r="I25" s="89"/>
      <c r="J25" s="204"/>
    </row>
    <row r="26" spans="2:10" s="47" customFormat="1" ht="14.25" customHeight="1" x14ac:dyDescent="0.2">
      <c r="B26" s="576" t="s">
        <v>1087</v>
      </c>
      <c r="C26" s="675"/>
      <c r="D26" s="577"/>
      <c r="E26" s="23"/>
      <c r="F26" s="24"/>
      <c r="G26" s="23"/>
      <c r="H26" s="24"/>
      <c r="I26" s="92"/>
      <c r="J26" s="29"/>
    </row>
    <row r="27" spans="2:10" s="47" customFormat="1" ht="14.25" customHeight="1" x14ac:dyDescent="0.2">
      <c r="B27" s="143"/>
      <c r="C27" s="584"/>
      <c r="D27" s="673" t="s">
        <v>4</v>
      </c>
      <c r="E27" s="3"/>
      <c r="F27" s="2"/>
      <c r="G27" s="3"/>
      <c r="H27" s="2"/>
      <c r="I27" s="89"/>
      <c r="J27" s="58" t="str">
        <f>IF(B27&gt;=1,SUM(B27*I27),"")</f>
        <v/>
      </c>
    </row>
    <row r="28" spans="2:10" ht="14.25" customHeight="1" x14ac:dyDescent="0.2">
      <c r="B28" s="311"/>
      <c r="C28" s="572"/>
      <c r="D28" s="596" t="s">
        <v>5</v>
      </c>
      <c r="E28" s="9" t="s">
        <v>6</v>
      </c>
      <c r="F28" s="9">
        <v>2008</v>
      </c>
      <c r="G28" s="10" t="s">
        <v>669</v>
      </c>
      <c r="H28" s="9">
        <v>2014</v>
      </c>
      <c r="I28" s="82">
        <v>79.95</v>
      </c>
      <c r="J28" s="61" t="str">
        <f>IF(B28&gt;=1,SUM(B28*I28),"")</f>
        <v/>
      </c>
    </row>
    <row r="29" spans="2:10" ht="14.25" customHeight="1" x14ac:dyDescent="0.2">
      <c r="B29" s="407"/>
      <c r="C29" s="605"/>
      <c r="D29" s="597" t="s">
        <v>7</v>
      </c>
      <c r="E29" s="446" t="s">
        <v>8</v>
      </c>
      <c r="F29" s="39">
        <v>2008</v>
      </c>
      <c r="G29" s="38" t="s">
        <v>669</v>
      </c>
      <c r="H29" s="39">
        <v>2014</v>
      </c>
      <c r="I29" s="83">
        <v>189.95</v>
      </c>
      <c r="J29" s="77" t="str">
        <f>IF(B29&gt;=1,SUM(B29*I29),"")</f>
        <v/>
      </c>
    </row>
    <row r="30" spans="2:10" ht="14.25" customHeight="1" x14ac:dyDescent="0.2">
      <c r="B30" s="40"/>
      <c r="C30" s="40"/>
      <c r="D30" s="163"/>
      <c r="E30" s="16"/>
      <c r="F30" s="16"/>
      <c r="G30" s="15"/>
      <c r="H30" s="16"/>
      <c r="I30" s="156"/>
      <c r="J30" s="206"/>
    </row>
    <row r="31" spans="2:10" ht="14.25" customHeight="1" x14ac:dyDescent="0.2">
      <c r="B31" s="40"/>
      <c r="C31" s="40"/>
      <c r="D31" s="163"/>
      <c r="E31" s="16"/>
      <c r="F31" s="16"/>
      <c r="G31" s="15"/>
      <c r="H31" s="16"/>
      <c r="I31" s="156"/>
      <c r="J31" s="206"/>
    </row>
    <row r="32" spans="2:10" ht="14.25" customHeight="1" x14ac:dyDescent="0.2">
      <c r="B32" s="40"/>
      <c r="C32" s="40"/>
      <c r="D32" s="163"/>
      <c r="E32" s="16"/>
      <c r="F32" s="16"/>
      <c r="G32" s="15"/>
      <c r="H32" s="16"/>
      <c r="I32" s="156"/>
      <c r="J32" s="206"/>
    </row>
    <row r="33" spans="1:10" s="47" customFormat="1" ht="20.25" customHeight="1" x14ac:dyDescent="0.2">
      <c r="B33" s="40"/>
      <c r="C33" s="40"/>
      <c r="D33" s="126"/>
      <c r="E33" s="108"/>
      <c r="F33" s="108"/>
      <c r="G33" s="108"/>
      <c r="H33" s="976" t="s">
        <v>2158</v>
      </c>
      <c r="I33" s="976"/>
      <c r="J33" s="234">
        <f>SUM(J7:J24)</f>
        <v>0</v>
      </c>
    </row>
    <row r="34" spans="1:10" ht="17.25" customHeight="1" x14ac:dyDescent="0.2">
      <c r="B34" s="40"/>
      <c r="C34" s="40"/>
      <c r="D34" s="41"/>
      <c r="E34" s="42"/>
      <c r="F34" s="7"/>
      <c r="G34" s="978" t="s">
        <v>355</v>
      </c>
      <c r="H34" s="978"/>
      <c r="I34" s="978"/>
      <c r="J34" s="478">
        <f>J33*18.75%</f>
        <v>0</v>
      </c>
    </row>
    <row r="35" spans="1:10" ht="20.25" customHeight="1" x14ac:dyDescent="0.2">
      <c r="B35" s="40"/>
      <c r="C35" s="40"/>
      <c r="D35" s="1020"/>
      <c r="E35" s="1020"/>
      <c r="F35" s="7"/>
      <c r="G35" s="42"/>
      <c r="H35" s="979" t="s">
        <v>2320</v>
      </c>
      <c r="I35" s="979"/>
      <c r="J35" s="235">
        <f>SUM(J33+J34)</f>
        <v>0</v>
      </c>
    </row>
    <row r="36" spans="1:10" ht="21" customHeight="1" x14ac:dyDescent="0.2">
      <c r="B36" s="13"/>
      <c r="C36" s="586"/>
      <c r="D36" s="270" t="s">
        <v>1948</v>
      </c>
      <c r="E36" s="23"/>
      <c r="F36" s="24"/>
      <c r="G36" s="23"/>
      <c r="H36" s="24"/>
      <c r="I36" s="86"/>
      <c r="J36" s="26"/>
    </row>
    <row r="37" spans="1:10" ht="13.5" customHeight="1" x14ac:dyDescent="0.2">
      <c r="B37" s="14" t="s">
        <v>1949</v>
      </c>
      <c r="C37" s="604"/>
      <c r="D37" s="538"/>
      <c r="E37" s="23"/>
      <c r="F37" s="24"/>
      <c r="G37" s="23"/>
      <c r="H37" s="24"/>
      <c r="I37" s="86"/>
      <c r="J37" s="18"/>
    </row>
    <row r="38" spans="1:10" x14ac:dyDescent="0.2">
      <c r="B38" s="988"/>
      <c r="C38" s="586"/>
      <c r="D38" s="620" t="s">
        <v>1950</v>
      </c>
      <c r="E38" s="23"/>
      <c r="F38" s="24"/>
      <c r="G38" s="23"/>
      <c r="H38" s="24"/>
      <c r="I38" s="86"/>
      <c r="J38" s="26"/>
    </row>
    <row r="39" spans="1:10" x14ac:dyDescent="0.2">
      <c r="B39" s="989"/>
      <c r="C39" s="586"/>
      <c r="D39" s="633" t="s">
        <v>1036</v>
      </c>
      <c r="E39" s="23" t="s">
        <v>1951</v>
      </c>
      <c r="F39" s="9">
        <v>2005</v>
      </c>
      <c r="G39" s="10" t="s">
        <v>669</v>
      </c>
      <c r="H39" s="9">
        <v>2012</v>
      </c>
      <c r="I39" s="131">
        <v>27.85</v>
      </c>
      <c r="J39" s="29" t="str">
        <f>IF(B38&gt;=1,SUM(B38*I39),"")</f>
        <v/>
      </c>
    </row>
    <row r="40" spans="1:10" x14ac:dyDescent="0.2">
      <c r="B40" s="624"/>
      <c r="C40" s="584"/>
      <c r="D40" s="630" t="s">
        <v>2021</v>
      </c>
      <c r="E40" s="3" t="s">
        <v>1952</v>
      </c>
      <c r="F40" s="9">
        <v>2005</v>
      </c>
      <c r="G40" s="10" t="s">
        <v>669</v>
      </c>
      <c r="H40" s="9">
        <v>2012</v>
      </c>
      <c r="I40" s="83">
        <v>18.95</v>
      </c>
      <c r="J40" s="77" t="str">
        <f t="shared" ref="J40:J45" si="0">IF(B40&gt;=1,SUM(B40*I40),"")</f>
        <v/>
      </c>
    </row>
    <row r="41" spans="1:10" x14ac:dyDescent="0.2">
      <c r="B41" s="624"/>
      <c r="C41" s="551"/>
      <c r="D41" s="631" t="s">
        <v>1953</v>
      </c>
      <c r="E41" s="38" t="s">
        <v>1954</v>
      </c>
      <c r="F41" s="9">
        <v>2005</v>
      </c>
      <c r="G41" s="10" t="s">
        <v>669</v>
      </c>
      <c r="H41" s="9">
        <v>2012</v>
      </c>
      <c r="I41" s="82">
        <v>18.95</v>
      </c>
      <c r="J41" s="77" t="str">
        <f t="shared" si="0"/>
        <v/>
      </c>
    </row>
    <row r="42" spans="1:10" x14ac:dyDescent="0.2">
      <c r="B42" s="624"/>
      <c r="C42" s="551"/>
      <c r="D42" s="597" t="s">
        <v>1955</v>
      </c>
      <c r="E42" s="38" t="s">
        <v>1952</v>
      </c>
      <c r="F42" s="9">
        <v>2005</v>
      </c>
      <c r="G42" s="10" t="s">
        <v>669</v>
      </c>
      <c r="H42" s="9">
        <v>2012</v>
      </c>
      <c r="I42" s="83">
        <v>18.95</v>
      </c>
      <c r="J42" s="77" t="str">
        <f t="shared" si="0"/>
        <v/>
      </c>
    </row>
    <row r="43" spans="1:10" s="47" customFormat="1" ht="12.75" customHeight="1" x14ac:dyDescent="0.2">
      <c r="B43" s="311"/>
      <c r="C43" s="602"/>
      <c r="D43" s="633" t="s">
        <v>1134</v>
      </c>
      <c r="E43" s="23" t="s">
        <v>1135</v>
      </c>
      <c r="F43" s="9">
        <v>2005</v>
      </c>
      <c r="G43" s="10" t="s">
        <v>669</v>
      </c>
      <c r="H43" s="9">
        <v>2012</v>
      </c>
      <c r="I43" s="131">
        <v>39.950000000000003</v>
      </c>
      <c r="J43" s="77" t="str">
        <f t="shared" si="0"/>
        <v/>
      </c>
    </row>
    <row r="44" spans="1:10" x14ac:dyDescent="0.2">
      <c r="A44" s="47"/>
      <c r="B44" s="624"/>
      <c r="C44" s="584"/>
      <c r="D44" s="630" t="s">
        <v>1140</v>
      </c>
      <c r="E44" s="75" t="s">
        <v>1141</v>
      </c>
      <c r="F44" s="9">
        <v>2005</v>
      </c>
      <c r="G44" s="10" t="s">
        <v>669</v>
      </c>
      <c r="H44" s="9">
        <v>2012</v>
      </c>
      <c r="I44" s="83">
        <v>20</v>
      </c>
      <c r="J44" s="77" t="str">
        <f t="shared" si="0"/>
        <v/>
      </c>
    </row>
    <row r="45" spans="1:10" x14ac:dyDescent="0.2">
      <c r="A45" s="47"/>
      <c r="B45" s="624"/>
      <c r="C45" s="551"/>
      <c r="D45" s="631" t="s">
        <v>1136</v>
      </c>
      <c r="E45" s="38" t="s">
        <v>1137</v>
      </c>
      <c r="F45" s="9">
        <v>2005</v>
      </c>
      <c r="G45" s="10" t="s">
        <v>669</v>
      </c>
      <c r="H45" s="9">
        <v>2012</v>
      </c>
      <c r="I45" s="82">
        <v>24.95</v>
      </c>
      <c r="J45" s="77" t="str">
        <f t="shared" si="0"/>
        <v/>
      </c>
    </row>
    <row r="46" spans="1:10" ht="26.25" customHeight="1" x14ac:dyDescent="0.2">
      <c r="B46" s="13"/>
      <c r="C46" s="586"/>
      <c r="D46" s="270" t="s">
        <v>1138</v>
      </c>
      <c r="E46" s="23"/>
      <c r="F46" s="24"/>
      <c r="G46" s="23"/>
      <c r="H46" s="24"/>
      <c r="I46" s="86"/>
      <c r="J46" s="26"/>
    </row>
    <row r="47" spans="1:10" ht="13.5" customHeight="1" x14ac:dyDescent="0.2">
      <c r="B47" s="14" t="s">
        <v>1949</v>
      </c>
      <c r="C47" s="604"/>
      <c r="D47" s="538"/>
      <c r="E47" s="23"/>
      <c r="F47" s="24"/>
      <c r="G47" s="23"/>
      <c r="H47" s="24"/>
      <c r="I47" s="86"/>
      <c r="J47" s="18"/>
    </row>
    <row r="48" spans="1:10" x14ac:dyDescent="0.2">
      <c r="B48" s="988"/>
      <c r="C48" s="586"/>
      <c r="D48" s="620" t="s">
        <v>1139</v>
      </c>
      <c r="E48" s="23"/>
      <c r="F48" s="24"/>
      <c r="G48" s="23"/>
      <c r="H48" s="24"/>
      <c r="I48" s="86"/>
      <c r="J48" s="26"/>
    </row>
    <row r="49" spans="2:10" x14ac:dyDescent="0.2">
      <c r="B49" s="989"/>
      <c r="C49" s="586"/>
      <c r="D49" s="633" t="s">
        <v>1036</v>
      </c>
      <c r="E49" s="23" t="s">
        <v>179</v>
      </c>
      <c r="F49" s="9">
        <v>2005</v>
      </c>
      <c r="G49" s="10" t="s">
        <v>669</v>
      </c>
      <c r="H49" s="9">
        <v>2012</v>
      </c>
      <c r="I49" s="131">
        <v>27.85</v>
      </c>
      <c r="J49" s="29" t="str">
        <f>IF(B48&gt;=1,SUM(B48*I49),"")</f>
        <v/>
      </c>
    </row>
    <row r="50" spans="2:10" x14ac:dyDescent="0.2">
      <c r="B50" s="624"/>
      <c r="C50" s="584"/>
      <c r="D50" s="630" t="s">
        <v>2021</v>
      </c>
      <c r="E50" s="3" t="s">
        <v>1952</v>
      </c>
      <c r="F50" s="9">
        <v>2005</v>
      </c>
      <c r="G50" s="10" t="s">
        <v>669</v>
      </c>
      <c r="H50" s="9">
        <v>2012</v>
      </c>
      <c r="I50" s="83">
        <v>18.95</v>
      </c>
      <c r="J50" s="77" t="str">
        <f>IF(B50&gt;=1,SUM(B50*I50),"")</f>
        <v/>
      </c>
    </row>
    <row r="51" spans="2:10" x14ac:dyDescent="0.2">
      <c r="B51" s="624"/>
      <c r="C51" s="551"/>
      <c r="D51" s="631" t="s">
        <v>1953</v>
      </c>
      <c r="E51" s="38" t="s">
        <v>1954</v>
      </c>
      <c r="F51" s="9">
        <v>2005</v>
      </c>
      <c r="G51" s="10" t="s">
        <v>669</v>
      </c>
      <c r="H51" s="9">
        <v>2012</v>
      </c>
      <c r="I51" s="82">
        <v>18.95</v>
      </c>
      <c r="J51" s="77" t="str">
        <f>IF(B51&gt;=1,SUM(B51*I51),"")</f>
        <v/>
      </c>
    </row>
    <row r="52" spans="2:10" x14ac:dyDescent="0.2">
      <c r="B52" s="624"/>
      <c r="C52" s="551"/>
      <c r="D52" s="597" t="s">
        <v>1955</v>
      </c>
      <c r="E52" s="38" t="s">
        <v>1952</v>
      </c>
      <c r="F52" s="9">
        <v>2005</v>
      </c>
      <c r="G52" s="10" t="s">
        <v>669</v>
      </c>
      <c r="H52" s="9">
        <v>2012</v>
      </c>
      <c r="I52" s="83">
        <v>18.95</v>
      </c>
      <c r="J52" s="77" t="str">
        <f>IF(B52&gt;=1,SUM(B52*I52),"")</f>
        <v/>
      </c>
    </row>
    <row r="53" spans="2:10" s="47" customFormat="1" ht="12.75" customHeight="1" x14ac:dyDescent="0.2">
      <c r="B53" s="311"/>
      <c r="C53" s="572"/>
      <c r="D53" s="631" t="s">
        <v>1134</v>
      </c>
      <c r="E53" s="38" t="s">
        <v>1135</v>
      </c>
      <c r="F53" s="39">
        <v>2005</v>
      </c>
      <c r="G53" s="38" t="s">
        <v>669</v>
      </c>
      <c r="H53" s="39">
        <v>2012</v>
      </c>
      <c r="I53" s="84">
        <v>39.950000000000003</v>
      </c>
      <c r="J53" s="77" t="str">
        <f>IF(B53&gt;=1,SUM(B53*I53),"")</f>
        <v/>
      </c>
    </row>
    <row r="54" spans="2:10" ht="21.75" customHeight="1" x14ac:dyDescent="0.2">
      <c r="B54" s="13"/>
      <c r="C54" s="586"/>
      <c r="D54" s="270" t="s">
        <v>1142</v>
      </c>
      <c r="E54" s="23"/>
      <c r="F54" s="24"/>
      <c r="G54" s="23"/>
      <c r="H54" s="24"/>
      <c r="I54" s="86"/>
      <c r="J54" s="26"/>
    </row>
    <row r="55" spans="2:10" ht="13.5" customHeight="1" x14ac:dyDescent="0.2">
      <c r="B55" s="14" t="s">
        <v>1949</v>
      </c>
      <c r="C55" s="604"/>
      <c r="D55" s="538"/>
      <c r="E55" s="23"/>
      <c r="F55" s="24"/>
      <c r="G55" s="23"/>
      <c r="H55" s="24"/>
      <c r="I55" s="86"/>
      <c r="J55" s="18"/>
    </row>
    <row r="56" spans="2:10" x14ac:dyDescent="0.2">
      <c r="B56" s="988"/>
      <c r="C56" s="586"/>
      <c r="D56" s="620" t="s">
        <v>1143</v>
      </c>
      <c r="E56" s="23"/>
      <c r="F56" s="24"/>
      <c r="G56" s="23"/>
      <c r="H56" s="24"/>
      <c r="I56" s="86"/>
      <c r="J56" s="26"/>
    </row>
    <row r="57" spans="2:10" x14ac:dyDescent="0.2">
      <c r="B57" s="989"/>
      <c r="C57" s="581"/>
      <c r="D57" s="633" t="s">
        <v>1036</v>
      </c>
      <c r="E57" s="23" t="s">
        <v>1144</v>
      </c>
      <c r="F57" s="9">
        <v>2005</v>
      </c>
      <c r="G57" s="10" t="s">
        <v>669</v>
      </c>
      <c r="H57" s="9">
        <v>2012</v>
      </c>
      <c r="I57" s="131">
        <v>27.95</v>
      </c>
      <c r="J57" s="32" t="str">
        <f>IF(B56&gt;=1,SUM(B56*I57),"")</f>
        <v/>
      </c>
    </row>
    <row r="58" spans="2:10" x14ac:dyDescent="0.2">
      <c r="B58" s="245"/>
      <c r="C58" s="584"/>
      <c r="D58" s="597" t="s">
        <v>1145</v>
      </c>
      <c r="E58" s="38" t="s">
        <v>1146</v>
      </c>
      <c r="F58" s="9">
        <v>2005</v>
      </c>
      <c r="G58" s="10" t="s">
        <v>669</v>
      </c>
      <c r="H58" s="9">
        <v>2012</v>
      </c>
      <c r="I58" s="83">
        <v>35.950000000000003</v>
      </c>
      <c r="J58" s="77" t="str">
        <f>IF(B58&gt;=1,SUM(B58*I58),"")</f>
        <v/>
      </c>
    </row>
    <row r="59" spans="2:10" x14ac:dyDescent="0.2">
      <c r="B59" s="13"/>
      <c r="C59" s="13"/>
      <c r="D59" s="163"/>
      <c r="E59" s="15"/>
      <c r="F59" s="16"/>
      <c r="G59" s="15"/>
      <c r="H59" s="16"/>
      <c r="I59" s="156"/>
      <c r="J59" s="206"/>
    </row>
    <row r="60" spans="2:10" x14ac:dyDescent="0.2">
      <c r="B60" s="13"/>
      <c r="C60" s="13"/>
      <c r="D60" s="163"/>
      <c r="E60" s="15"/>
      <c r="F60" s="16"/>
      <c r="G60" s="15"/>
      <c r="H60" s="16"/>
      <c r="I60" s="156"/>
      <c r="J60" s="206"/>
    </row>
    <row r="61" spans="2:10" x14ac:dyDescent="0.2">
      <c r="B61" s="13"/>
      <c r="C61" s="13"/>
      <c r="D61" s="163"/>
      <c r="E61" s="15"/>
      <c r="F61" s="16"/>
      <c r="G61" s="15"/>
      <c r="H61" s="16"/>
      <c r="I61" s="156"/>
      <c r="J61" s="206"/>
    </row>
    <row r="62" spans="2:10" x14ac:dyDescent="0.2">
      <c r="B62" s="13"/>
      <c r="C62" s="13"/>
      <c r="D62" s="163"/>
      <c r="E62" s="15"/>
      <c r="F62" s="16"/>
      <c r="G62" s="15"/>
      <c r="H62" s="16"/>
      <c r="I62" s="156"/>
      <c r="J62" s="206"/>
    </row>
    <row r="63" spans="2:10" s="47" customFormat="1" ht="20.25" customHeight="1" x14ac:dyDescent="0.2">
      <c r="B63" s="40"/>
      <c r="C63" s="40"/>
      <c r="D63" s="126"/>
      <c r="E63" s="108"/>
      <c r="F63" s="108"/>
      <c r="G63" s="108"/>
      <c r="H63" s="976" t="s">
        <v>2158</v>
      </c>
      <c r="I63" s="976"/>
      <c r="J63" s="234">
        <f>SUM(J37:J58)</f>
        <v>0</v>
      </c>
    </row>
    <row r="64" spans="2:10" ht="21" customHeight="1" x14ac:dyDescent="0.2">
      <c r="B64" s="40"/>
      <c r="C64" s="40"/>
      <c r="D64" s="1021"/>
      <c r="E64" s="1021"/>
      <c r="F64" s="7"/>
      <c r="G64" s="978" t="s">
        <v>355</v>
      </c>
      <c r="H64" s="978"/>
      <c r="I64" s="978"/>
      <c r="J64" s="478">
        <f>J63*18.75%</f>
        <v>0</v>
      </c>
    </row>
    <row r="65" spans="2:10" ht="20.25" customHeight="1" x14ac:dyDescent="0.2">
      <c r="B65" s="40"/>
      <c r="C65" s="40"/>
      <c r="D65" s="1020"/>
      <c r="E65" s="1020"/>
      <c r="F65" s="7"/>
      <c r="G65" s="42"/>
      <c r="H65" s="979" t="s">
        <v>2320</v>
      </c>
      <c r="I65" s="979"/>
      <c r="J65" s="235">
        <f>SUM(J63+J64)</f>
        <v>0</v>
      </c>
    </row>
    <row r="66" spans="2:10" ht="16.5" customHeight="1" x14ac:dyDescent="0.2">
      <c r="B66" s="13"/>
      <c r="C66" s="586"/>
      <c r="D66" s="270" t="s">
        <v>1147</v>
      </c>
      <c r="E66" s="23"/>
      <c r="F66" s="24"/>
      <c r="G66" s="23"/>
      <c r="H66" s="24"/>
      <c r="I66" s="86"/>
      <c r="J66" s="26"/>
    </row>
    <row r="67" spans="2:10" ht="13.5" customHeight="1" x14ac:dyDescent="0.2">
      <c r="B67" s="14" t="s">
        <v>1949</v>
      </c>
      <c r="C67" s="604"/>
      <c r="D67" s="538"/>
      <c r="E67" s="23"/>
      <c r="F67" s="24"/>
      <c r="G67" s="23"/>
      <c r="H67" s="24"/>
      <c r="I67" s="86"/>
      <c r="J67" s="18"/>
    </row>
    <row r="68" spans="2:10" x14ac:dyDescent="0.2">
      <c r="B68" s="988"/>
      <c r="C68" s="586"/>
      <c r="D68" s="620" t="s">
        <v>1148</v>
      </c>
      <c r="E68" s="23"/>
      <c r="F68" s="24"/>
      <c r="G68" s="23"/>
      <c r="H68" s="24"/>
      <c r="I68" s="86"/>
      <c r="J68" s="26"/>
    </row>
    <row r="69" spans="2:10" x14ac:dyDescent="0.2">
      <c r="B69" s="989"/>
      <c r="C69" s="586"/>
      <c r="D69" s="633" t="s">
        <v>1036</v>
      </c>
      <c r="E69" s="23" t="s">
        <v>1149</v>
      </c>
      <c r="F69" s="9">
        <v>2005</v>
      </c>
      <c r="G69" s="10" t="s">
        <v>669</v>
      </c>
      <c r="H69" s="9">
        <v>2012</v>
      </c>
      <c r="I69" s="131">
        <v>29.95</v>
      </c>
      <c r="J69" s="61" t="str">
        <f>IF(B68&gt;=1,SUM(B68*I69),"")</f>
        <v/>
      </c>
    </row>
    <row r="70" spans="2:10" ht="12.6" customHeight="1" x14ac:dyDescent="0.2">
      <c r="B70" s="407"/>
      <c r="C70" s="594"/>
      <c r="D70" s="638" t="s">
        <v>1145</v>
      </c>
      <c r="E70" s="38" t="s">
        <v>1150</v>
      </c>
      <c r="F70" s="39">
        <v>2005</v>
      </c>
      <c r="G70" s="38" t="s">
        <v>669</v>
      </c>
      <c r="H70" s="39">
        <v>2012</v>
      </c>
      <c r="I70" s="83">
        <v>29.95</v>
      </c>
      <c r="J70" s="77" t="str">
        <f>IF(B70&gt;=1,SUM(B70*I70),"")</f>
        <v/>
      </c>
    </row>
    <row r="71" spans="2:10" ht="15.75" customHeight="1" x14ac:dyDescent="0.2">
      <c r="B71" s="988"/>
      <c r="C71" s="586"/>
      <c r="D71" s="620" t="s">
        <v>1151</v>
      </c>
      <c r="E71" s="23"/>
      <c r="F71" s="24"/>
      <c r="G71" s="23"/>
      <c r="H71" s="24"/>
      <c r="I71" s="86"/>
      <c r="J71" s="242"/>
    </row>
    <row r="72" spans="2:10" x14ac:dyDescent="0.2">
      <c r="B72" s="989"/>
      <c r="C72" s="586"/>
      <c r="D72" s="633" t="s">
        <v>1036</v>
      </c>
      <c r="E72" s="23" t="s">
        <v>1152</v>
      </c>
      <c r="F72" s="9">
        <v>2005</v>
      </c>
      <c r="G72" s="10" t="s">
        <v>669</v>
      </c>
      <c r="H72" s="9">
        <v>2012</v>
      </c>
      <c r="I72" s="131">
        <v>24.95</v>
      </c>
      <c r="J72" s="61" t="str">
        <f>IF(B71&gt;=1,SUM(B71*I72),"")</f>
        <v/>
      </c>
    </row>
    <row r="73" spans="2:10" ht="12.6" customHeight="1" x14ac:dyDescent="0.2">
      <c r="B73" s="144"/>
      <c r="C73" s="605"/>
      <c r="D73" s="638" t="s">
        <v>1153</v>
      </c>
      <c r="E73" s="3" t="s">
        <v>1154</v>
      </c>
      <c r="F73" s="39">
        <v>2001</v>
      </c>
      <c r="G73" s="38" t="s">
        <v>669</v>
      </c>
      <c r="H73" s="39">
        <v>2008</v>
      </c>
      <c r="I73" s="83">
        <v>27.95</v>
      </c>
      <c r="J73" s="77" t="str">
        <f>IF(B73&gt;=1,SUM(B73*I73),"")</f>
        <v/>
      </c>
    </row>
    <row r="74" spans="2:10" ht="12.6" customHeight="1" x14ac:dyDescent="0.2">
      <c r="B74" s="407"/>
      <c r="C74" s="594"/>
      <c r="D74" s="638" t="s">
        <v>1155</v>
      </c>
      <c r="E74" s="38" t="s">
        <v>1156</v>
      </c>
      <c r="F74" s="39">
        <v>2001</v>
      </c>
      <c r="G74" s="38" t="s">
        <v>669</v>
      </c>
      <c r="H74" s="39">
        <v>2008</v>
      </c>
      <c r="I74" s="83">
        <v>39.950000000000003</v>
      </c>
      <c r="J74" s="77" t="str">
        <f>IF(B74&gt;=1,SUM(B74*I74),"")</f>
        <v/>
      </c>
    </row>
    <row r="75" spans="2:10" ht="12.6" customHeight="1" x14ac:dyDescent="0.2">
      <c r="B75" s="40"/>
      <c r="C75" s="602"/>
      <c r="D75" s="639" t="s">
        <v>2130</v>
      </c>
      <c r="E75" s="23"/>
      <c r="F75" s="24"/>
      <c r="G75" s="23"/>
      <c r="H75" s="24"/>
      <c r="I75" s="92"/>
      <c r="J75" s="308"/>
    </row>
    <row r="76" spans="2:10" ht="13.5" customHeight="1" x14ac:dyDescent="0.2">
      <c r="B76" s="14" t="s">
        <v>1949</v>
      </c>
      <c r="C76" s="604"/>
      <c r="D76" s="538"/>
      <c r="E76" s="23"/>
      <c r="F76" s="24"/>
      <c r="G76" s="23"/>
      <c r="H76" s="24"/>
      <c r="I76" s="86"/>
      <c r="J76" s="18"/>
    </row>
    <row r="77" spans="2:10" x14ac:dyDescent="0.2">
      <c r="B77" s="988"/>
      <c r="C77" s="586"/>
      <c r="D77" s="620" t="s">
        <v>1360</v>
      </c>
      <c r="E77" s="23"/>
      <c r="F77" s="24"/>
      <c r="G77" s="23"/>
      <c r="H77" s="24"/>
      <c r="I77" s="86"/>
      <c r="J77" s="26"/>
    </row>
    <row r="78" spans="2:10" x14ac:dyDescent="0.2">
      <c r="B78" s="989"/>
      <c r="C78" s="586"/>
      <c r="D78" s="633" t="s">
        <v>1036</v>
      </c>
      <c r="E78" s="23" t="s">
        <v>1149</v>
      </c>
      <c r="F78" s="9">
        <v>2005</v>
      </c>
      <c r="G78" s="10" t="s">
        <v>669</v>
      </c>
      <c r="H78" s="9">
        <v>2012</v>
      </c>
      <c r="I78" s="131">
        <v>29.95</v>
      </c>
      <c r="J78" s="61" t="str">
        <f>IF(B77&gt;=1,SUM(B77*I78),"")</f>
        <v/>
      </c>
    </row>
    <row r="79" spans="2:10" ht="12.6" customHeight="1" x14ac:dyDescent="0.2">
      <c r="B79" s="407"/>
      <c r="C79" s="594"/>
      <c r="D79" s="638" t="s">
        <v>1145</v>
      </c>
      <c r="E79" s="38" t="s">
        <v>1150</v>
      </c>
      <c r="F79" s="39">
        <v>2005</v>
      </c>
      <c r="G79" s="38" t="s">
        <v>669</v>
      </c>
      <c r="H79" s="39">
        <v>2012</v>
      </c>
      <c r="I79" s="83">
        <v>29.95</v>
      </c>
      <c r="J79" s="77" t="str">
        <f>IF(B79&gt;=1,SUM(B79*I79),"")</f>
        <v/>
      </c>
    </row>
    <row r="80" spans="2:10" ht="18" customHeight="1" x14ac:dyDescent="0.2">
      <c r="B80" s="13"/>
      <c r="C80" s="586"/>
      <c r="D80" s="270" t="s">
        <v>1157</v>
      </c>
      <c r="E80" s="23"/>
      <c r="F80" s="24"/>
      <c r="G80" s="23"/>
      <c r="H80" s="24"/>
      <c r="I80" s="86"/>
      <c r="J80" s="26"/>
    </row>
    <row r="81" spans="2:10" ht="18" customHeight="1" x14ac:dyDescent="0.2">
      <c r="B81" s="13"/>
      <c r="C81" s="586"/>
      <c r="D81" s="270" t="s">
        <v>2417</v>
      </c>
      <c r="E81" s="23"/>
      <c r="F81" s="24"/>
      <c r="G81" s="23"/>
      <c r="H81" s="24"/>
      <c r="I81" s="86"/>
      <c r="J81" s="18"/>
    </row>
    <row r="82" spans="2:10" ht="13.5" customHeight="1" x14ac:dyDescent="0.2">
      <c r="B82" s="14" t="s">
        <v>1538</v>
      </c>
      <c r="C82" s="604"/>
      <c r="D82" s="538"/>
      <c r="E82" s="23"/>
      <c r="F82" s="24"/>
      <c r="G82" s="23"/>
      <c r="H82" s="24"/>
      <c r="I82" s="86"/>
      <c r="J82" s="18"/>
    </row>
    <row r="83" spans="2:10" x14ac:dyDescent="0.2">
      <c r="B83" s="988"/>
      <c r="C83" s="586"/>
      <c r="D83" s="620" t="s">
        <v>1158</v>
      </c>
      <c r="E83" s="23"/>
      <c r="F83" s="24"/>
      <c r="G83" s="23"/>
      <c r="H83" s="24"/>
      <c r="I83" s="86"/>
      <c r="J83" s="26"/>
    </row>
    <row r="84" spans="2:10" x14ac:dyDescent="0.2">
      <c r="B84" s="989"/>
      <c r="C84" s="586" t="s">
        <v>880</v>
      </c>
      <c r="D84" s="633" t="s">
        <v>1036</v>
      </c>
      <c r="E84" s="10" t="s">
        <v>1777</v>
      </c>
      <c r="F84" s="9">
        <v>2005</v>
      </c>
      <c r="G84" s="10" t="s">
        <v>669</v>
      </c>
      <c r="H84" s="9">
        <v>2012</v>
      </c>
      <c r="I84" s="131">
        <v>57.97</v>
      </c>
      <c r="J84" s="32" t="str">
        <f>IF(B83&gt;=1,SUM(B83*I84),"")</f>
        <v/>
      </c>
    </row>
    <row r="85" spans="2:10" ht="12.6" customHeight="1" x14ac:dyDescent="0.2">
      <c r="B85" s="144"/>
      <c r="C85" s="605" t="s">
        <v>881</v>
      </c>
      <c r="D85" s="638" t="s">
        <v>2021</v>
      </c>
      <c r="E85" s="264" t="s">
        <v>1357</v>
      </c>
      <c r="F85" s="9">
        <v>2005</v>
      </c>
      <c r="G85" s="10" t="s">
        <v>669</v>
      </c>
      <c r="H85" s="9">
        <v>2012</v>
      </c>
      <c r="I85" s="83">
        <v>12.72</v>
      </c>
      <c r="J85" s="77" t="str">
        <f t="shared" ref="J85:J93" si="1">IF(B85&gt;=1,SUM(B85*I85),"")</f>
        <v/>
      </c>
    </row>
    <row r="86" spans="2:10" ht="12.6" customHeight="1" x14ac:dyDescent="0.2">
      <c r="B86" s="144"/>
      <c r="C86" s="605"/>
      <c r="D86" s="597" t="s">
        <v>1526</v>
      </c>
      <c r="E86" s="250" t="s">
        <v>1358</v>
      </c>
      <c r="F86" s="9">
        <v>2005</v>
      </c>
      <c r="G86" s="10" t="s">
        <v>669</v>
      </c>
      <c r="H86" s="9">
        <v>2012</v>
      </c>
      <c r="I86" s="83">
        <v>12.72</v>
      </c>
      <c r="J86" s="77" t="str">
        <f t="shared" si="1"/>
        <v/>
      </c>
    </row>
    <row r="87" spans="2:10" ht="12.6" customHeight="1" x14ac:dyDescent="0.2">
      <c r="B87" s="144"/>
      <c r="C87" s="605" t="s">
        <v>882</v>
      </c>
      <c r="D87" s="638" t="s">
        <v>1322</v>
      </c>
      <c r="E87" s="3" t="s">
        <v>1159</v>
      </c>
      <c r="F87" s="9">
        <v>2005</v>
      </c>
      <c r="G87" s="10" t="s">
        <v>669</v>
      </c>
      <c r="H87" s="9">
        <v>2012</v>
      </c>
      <c r="I87" s="83">
        <v>74.03</v>
      </c>
      <c r="J87" s="77" t="str">
        <f t="shared" si="1"/>
        <v/>
      </c>
    </row>
    <row r="88" spans="2:10" ht="39.75" customHeight="1" x14ac:dyDescent="0.2">
      <c r="B88" s="144"/>
      <c r="C88" s="605"/>
      <c r="D88" s="638" t="s">
        <v>1570</v>
      </c>
      <c r="E88" s="75" t="s">
        <v>1291</v>
      </c>
      <c r="F88" s="9">
        <v>2005</v>
      </c>
      <c r="G88" s="10" t="s">
        <v>669</v>
      </c>
      <c r="H88" s="9">
        <v>2012</v>
      </c>
      <c r="I88" s="83">
        <v>375</v>
      </c>
      <c r="J88" s="77" t="str">
        <f t="shared" si="1"/>
        <v/>
      </c>
    </row>
    <row r="89" spans="2:10" ht="12.6" customHeight="1" x14ac:dyDescent="0.2">
      <c r="B89" s="241"/>
      <c r="C89" s="645"/>
      <c r="D89" s="676" t="s">
        <v>1167</v>
      </c>
      <c r="E89" s="222" t="s">
        <v>1292</v>
      </c>
      <c r="F89" s="9">
        <v>2005</v>
      </c>
      <c r="G89" s="10" t="s">
        <v>669</v>
      </c>
      <c r="H89" s="9">
        <v>2012</v>
      </c>
      <c r="I89" s="209">
        <v>21.93</v>
      </c>
      <c r="J89" s="77" t="str">
        <f t="shared" si="1"/>
        <v/>
      </c>
    </row>
    <row r="90" spans="2:10" ht="12.6" customHeight="1" x14ac:dyDescent="0.2">
      <c r="B90" s="236"/>
      <c r="C90" s="562"/>
      <c r="D90" s="208" t="s">
        <v>854</v>
      </c>
      <c r="E90" s="222" t="s">
        <v>802</v>
      </c>
      <c r="F90" s="9">
        <v>2005</v>
      </c>
      <c r="G90" s="10" t="s">
        <v>669</v>
      </c>
      <c r="H90" s="9">
        <v>2012</v>
      </c>
      <c r="I90" s="209">
        <v>348.99</v>
      </c>
      <c r="J90" s="77" t="str">
        <f t="shared" si="1"/>
        <v/>
      </c>
    </row>
    <row r="91" spans="2:10" ht="12.6" customHeight="1" x14ac:dyDescent="0.2">
      <c r="B91" s="236"/>
      <c r="C91" s="566"/>
      <c r="D91" s="208" t="s">
        <v>1527</v>
      </c>
      <c r="E91" s="222" t="s">
        <v>1836</v>
      </c>
      <c r="F91" s="9">
        <v>2005</v>
      </c>
      <c r="G91" s="10" t="s">
        <v>669</v>
      </c>
      <c r="H91" s="9">
        <v>2012</v>
      </c>
      <c r="I91" s="209">
        <v>426.35</v>
      </c>
      <c r="J91" s="77" t="str">
        <f t="shared" si="1"/>
        <v/>
      </c>
    </row>
    <row r="92" spans="2:10" ht="12.6" customHeight="1" x14ac:dyDescent="0.2">
      <c r="B92" s="236"/>
      <c r="C92" s="566"/>
      <c r="D92" s="208" t="s">
        <v>1528</v>
      </c>
      <c r="E92" s="222" t="s">
        <v>1836</v>
      </c>
      <c r="F92" s="9">
        <v>2005</v>
      </c>
      <c r="G92" s="10" t="s">
        <v>669</v>
      </c>
      <c r="H92" s="9">
        <v>2012</v>
      </c>
      <c r="I92" s="209">
        <v>426.35</v>
      </c>
      <c r="J92" s="77" t="str">
        <f t="shared" si="1"/>
        <v/>
      </c>
    </row>
    <row r="93" spans="2:10" ht="12.6" customHeight="1" x14ac:dyDescent="0.2">
      <c r="B93" s="236"/>
      <c r="C93" s="566"/>
      <c r="D93" s="208" t="s">
        <v>1160</v>
      </c>
      <c r="E93" s="222" t="s">
        <v>1161</v>
      </c>
      <c r="F93" s="9">
        <v>2005</v>
      </c>
      <c r="G93" s="10" t="s">
        <v>669</v>
      </c>
      <c r="H93" s="9">
        <v>2012</v>
      </c>
      <c r="I93" s="209">
        <v>232.81</v>
      </c>
      <c r="J93" s="77" t="str">
        <f t="shared" si="1"/>
        <v/>
      </c>
    </row>
    <row r="94" spans="2:10" ht="12.6" customHeight="1" x14ac:dyDescent="0.2">
      <c r="D94" s="227"/>
      <c r="E94" s="217"/>
      <c r="F94" s="16"/>
      <c r="G94" s="15"/>
      <c r="H94" s="16"/>
      <c r="I94" s="47"/>
    </row>
    <row r="95" spans="2:10" s="47" customFormat="1" ht="12.75" customHeight="1" x14ac:dyDescent="0.2">
      <c r="B95" s="40"/>
      <c r="C95" s="40"/>
      <c r="D95" s="126"/>
      <c r="E95" s="108"/>
      <c r="F95" s="108"/>
      <c r="G95" s="108"/>
      <c r="H95" s="976" t="s">
        <v>2158</v>
      </c>
      <c r="I95" s="976"/>
      <c r="J95" s="234">
        <f>SUM(J67:J93)</f>
        <v>0</v>
      </c>
    </row>
    <row r="96" spans="2:10" ht="14.25" customHeight="1" x14ac:dyDescent="0.2">
      <c r="B96" s="40"/>
      <c r="C96" s="40"/>
      <c r="D96" s="1021"/>
      <c r="E96" s="1021"/>
      <c r="F96" s="7"/>
      <c r="G96" s="978" t="s">
        <v>355</v>
      </c>
      <c r="H96" s="978"/>
      <c r="I96" s="978"/>
      <c r="J96" s="478">
        <f>J95*18.75%</f>
        <v>0</v>
      </c>
    </row>
    <row r="97" spans="2:10" ht="16.5" customHeight="1" x14ac:dyDescent="0.2">
      <c r="B97" s="40"/>
      <c r="C97" s="40"/>
      <c r="D97" s="1020"/>
      <c r="E97" s="1020"/>
      <c r="F97" s="7"/>
      <c r="G97" s="42"/>
      <c r="H97" s="979" t="s">
        <v>2320</v>
      </c>
      <c r="I97" s="979"/>
      <c r="J97" s="235">
        <f>SUM(J95+J96)</f>
        <v>0</v>
      </c>
    </row>
    <row r="98" spans="2:10" x14ac:dyDescent="0.2">
      <c r="B98" s="40"/>
      <c r="C98" s="602"/>
      <c r="D98" s="620" t="s">
        <v>1361</v>
      </c>
      <c r="E98" s="23"/>
      <c r="F98" s="24"/>
      <c r="G98" s="23"/>
      <c r="H98" s="24"/>
      <c r="I98" s="86"/>
      <c r="J98" s="26"/>
    </row>
    <row r="99" spans="2:10" s="47" customFormat="1" ht="12.6" customHeight="1" x14ac:dyDescent="0.2">
      <c r="B99" s="476"/>
      <c r="C99" s="587"/>
      <c r="D99" s="677" t="s">
        <v>1162</v>
      </c>
      <c r="E99" s="55" t="s">
        <v>1165</v>
      </c>
      <c r="F99" s="9">
        <v>2005</v>
      </c>
      <c r="G99" s="10" t="s">
        <v>669</v>
      </c>
      <c r="H99" s="9">
        <v>2012</v>
      </c>
      <c r="I99" s="223">
        <v>243.84</v>
      </c>
      <c r="J99" s="61" t="str">
        <f>IF(B99&gt;=1,SUM(B99*I99),"")</f>
        <v/>
      </c>
    </row>
    <row r="100" spans="2:10" ht="12.6" customHeight="1" x14ac:dyDescent="0.2">
      <c r="B100" s="241"/>
      <c r="C100" s="588"/>
      <c r="D100" s="676" t="s">
        <v>1164</v>
      </c>
      <c r="E100" s="53" t="s">
        <v>1163</v>
      </c>
      <c r="F100" s="9">
        <v>2005</v>
      </c>
      <c r="G100" s="10" t="s">
        <v>669</v>
      </c>
      <c r="H100" s="9">
        <v>2012</v>
      </c>
      <c r="I100" s="209">
        <v>232.81</v>
      </c>
      <c r="J100" s="77" t="str">
        <f>IF(B100&gt;=1,SUM(B100*I100),"")</f>
        <v/>
      </c>
    </row>
    <row r="101" spans="2:10" ht="12.6" customHeight="1" x14ac:dyDescent="0.2">
      <c r="B101" s="241"/>
      <c r="C101" s="588"/>
      <c r="D101" s="676" t="s">
        <v>1522</v>
      </c>
      <c r="E101" s="53" t="s">
        <v>1166</v>
      </c>
      <c r="F101" s="9">
        <v>2005</v>
      </c>
      <c r="G101" s="10" t="s">
        <v>669</v>
      </c>
      <c r="H101" s="9">
        <v>2012</v>
      </c>
      <c r="I101" s="209">
        <v>253.05</v>
      </c>
      <c r="J101" s="77" t="str">
        <f>IF(B101&gt;=1,SUM(B101*I101),"")</f>
        <v/>
      </c>
    </row>
    <row r="102" spans="2:10" ht="15.75" customHeight="1" x14ac:dyDescent="0.2">
      <c r="B102" s="40"/>
      <c r="C102" s="602"/>
      <c r="D102" s="628" t="s">
        <v>1523</v>
      </c>
      <c r="E102" s="42"/>
      <c r="F102" s="111"/>
      <c r="G102" s="42"/>
      <c r="H102" s="111"/>
      <c r="I102" s="111"/>
      <c r="J102" s="44"/>
    </row>
    <row r="103" spans="2:10" s="47" customFormat="1" ht="14.25" customHeight="1" x14ac:dyDescent="0.2">
      <c r="B103" s="574" t="s">
        <v>1538</v>
      </c>
      <c r="C103" s="674"/>
      <c r="D103" s="575"/>
      <c r="E103" s="23"/>
      <c r="F103" s="24"/>
      <c r="G103" s="23"/>
      <c r="H103" s="24"/>
      <c r="I103" s="92"/>
      <c r="J103" s="29"/>
    </row>
    <row r="104" spans="2:10" x14ac:dyDescent="0.2">
      <c r="B104" s="13"/>
      <c r="C104" s="586"/>
      <c r="D104" s="620" t="s">
        <v>1524</v>
      </c>
      <c r="E104" s="23"/>
      <c r="F104" s="24"/>
      <c r="G104" s="23"/>
      <c r="H104" s="24"/>
      <c r="I104" s="92"/>
      <c r="J104" s="29" t="str">
        <f t="shared" ref="J104:J109" si="2">IF(B104&gt;=1,SUM(B104*I104),"")</f>
        <v/>
      </c>
    </row>
    <row r="105" spans="2:10" s="47" customFormat="1" ht="15.75" customHeight="1" x14ac:dyDescent="0.2">
      <c r="B105" s="311"/>
      <c r="C105" s="572" t="s">
        <v>883</v>
      </c>
      <c r="D105" s="678" t="s">
        <v>1036</v>
      </c>
      <c r="E105" s="10" t="s">
        <v>1525</v>
      </c>
      <c r="F105" s="9">
        <v>2005</v>
      </c>
      <c r="G105" s="10" t="s">
        <v>669</v>
      </c>
      <c r="H105" s="9">
        <v>2012</v>
      </c>
      <c r="I105" s="82">
        <v>57.36</v>
      </c>
      <c r="J105" s="61" t="str">
        <f t="shared" si="2"/>
        <v/>
      </c>
    </row>
    <row r="106" spans="2:10" x14ac:dyDescent="0.2">
      <c r="B106" s="143"/>
      <c r="C106" s="584" t="s">
        <v>884</v>
      </c>
      <c r="D106" s="597" t="s">
        <v>2021</v>
      </c>
      <c r="E106" s="264" t="s">
        <v>1355</v>
      </c>
      <c r="F106" s="9">
        <v>2005</v>
      </c>
      <c r="G106" s="10" t="s">
        <v>669</v>
      </c>
      <c r="H106" s="9">
        <v>2012</v>
      </c>
      <c r="I106" s="83">
        <v>11.94</v>
      </c>
      <c r="J106" s="77" t="str">
        <f t="shared" si="2"/>
        <v/>
      </c>
    </row>
    <row r="107" spans="2:10" x14ac:dyDescent="0.2">
      <c r="B107" s="624"/>
      <c r="C107" s="551" t="s">
        <v>885</v>
      </c>
      <c r="D107" s="597" t="s">
        <v>1526</v>
      </c>
      <c r="E107" s="250" t="s">
        <v>1356</v>
      </c>
      <c r="F107" s="9">
        <v>2005</v>
      </c>
      <c r="G107" s="10" t="s">
        <v>669</v>
      </c>
      <c r="H107" s="9">
        <v>2012</v>
      </c>
      <c r="I107" s="83">
        <v>11.94</v>
      </c>
      <c r="J107" s="77" t="str">
        <f t="shared" si="2"/>
        <v/>
      </c>
    </row>
    <row r="108" spans="2:10" x14ac:dyDescent="0.2">
      <c r="B108" s="624"/>
      <c r="C108" s="551" t="s">
        <v>886</v>
      </c>
      <c r="D108" s="638" t="s">
        <v>1322</v>
      </c>
      <c r="E108" s="73" t="s">
        <v>2229</v>
      </c>
      <c r="F108" s="9">
        <v>2005</v>
      </c>
      <c r="G108" s="10" t="s">
        <v>669</v>
      </c>
      <c r="H108" s="9">
        <v>2012</v>
      </c>
      <c r="I108" s="83">
        <v>74.03</v>
      </c>
      <c r="J108" s="77" t="str">
        <f t="shared" si="2"/>
        <v/>
      </c>
    </row>
    <row r="109" spans="2:10" ht="42.75" customHeight="1" x14ac:dyDescent="0.2">
      <c r="B109" s="143"/>
      <c r="C109" s="584"/>
      <c r="D109" s="638" t="s">
        <v>1570</v>
      </c>
      <c r="E109" s="73" t="s">
        <v>1837</v>
      </c>
      <c r="F109" s="9">
        <v>2005</v>
      </c>
      <c r="G109" s="10" t="s">
        <v>669</v>
      </c>
      <c r="H109" s="9">
        <v>2012</v>
      </c>
      <c r="I109" s="83">
        <v>375</v>
      </c>
      <c r="J109" s="77" t="str">
        <f t="shared" si="2"/>
        <v/>
      </c>
    </row>
    <row r="110" spans="2:10" x14ac:dyDescent="0.2">
      <c r="B110" s="624"/>
      <c r="C110" s="551"/>
      <c r="D110" s="676" t="s">
        <v>1167</v>
      </c>
      <c r="E110" s="73" t="s">
        <v>1031</v>
      </c>
      <c r="F110" s="9">
        <v>2005</v>
      </c>
      <c r="G110" s="10" t="s">
        <v>669</v>
      </c>
      <c r="H110" s="9">
        <v>2012</v>
      </c>
      <c r="I110" s="83">
        <v>21.93</v>
      </c>
      <c r="J110" s="77" t="str">
        <f t="shared" ref="J110:J117" si="3">IF(B110&gt;=1,SUM(B110*I110),"")</f>
        <v/>
      </c>
    </row>
    <row r="111" spans="2:10" s="47" customFormat="1" x14ac:dyDescent="0.2">
      <c r="B111" s="624"/>
      <c r="C111" s="551"/>
      <c r="D111" s="676" t="s">
        <v>1160</v>
      </c>
      <c r="E111" s="73" t="s">
        <v>1843</v>
      </c>
      <c r="F111" s="9">
        <v>2005</v>
      </c>
      <c r="G111" s="10" t="s">
        <v>669</v>
      </c>
      <c r="H111" s="9">
        <v>2012</v>
      </c>
      <c r="I111" s="83">
        <v>218.4</v>
      </c>
      <c r="J111" s="77" t="str">
        <f t="shared" si="3"/>
        <v/>
      </c>
    </row>
    <row r="112" spans="2:10" x14ac:dyDescent="0.2">
      <c r="B112" s="624"/>
      <c r="C112" s="551"/>
      <c r="D112" s="676" t="s">
        <v>1162</v>
      </c>
      <c r="E112" s="73" t="s">
        <v>1838</v>
      </c>
      <c r="F112" s="9">
        <v>2005</v>
      </c>
      <c r="G112" s="10" t="s">
        <v>669</v>
      </c>
      <c r="H112" s="9">
        <v>2012</v>
      </c>
      <c r="I112" s="83">
        <v>228.75</v>
      </c>
      <c r="J112" s="77" t="str">
        <f t="shared" si="3"/>
        <v/>
      </c>
    </row>
    <row r="113" spans="2:10" x14ac:dyDescent="0.2">
      <c r="B113" s="624"/>
      <c r="C113" s="551"/>
      <c r="D113" s="676" t="s">
        <v>1164</v>
      </c>
      <c r="E113" s="73" t="s">
        <v>1839</v>
      </c>
      <c r="F113" s="9">
        <v>2005</v>
      </c>
      <c r="G113" s="10" t="s">
        <v>669</v>
      </c>
      <c r="H113" s="9">
        <v>2012</v>
      </c>
      <c r="I113" s="83">
        <v>218.88</v>
      </c>
      <c r="J113" s="77" t="str">
        <f t="shared" si="3"/>
        <v/>
      </c>
    </row>
    <row r="114" spans="2:10" x14ac:dyDescent="0.2">
      <c r="B114" s="624"/>
      <c r="C114" s="551"/>
      <c r="D114" s="676" t="s">
        <v>1522</v>
      </c>
      <c r="E114" s="73" t="s">
        <v>1840</v>
      </c>
      <c r="F114" s="9">
        <v>2005</v>
      </c>
      <c r="G114" s="10" t="s">
        <v>669</v>
      </c>
      <c r="H114" s="9">
        <v>2012</v>
      </c>
      <c r="I114" s="83">
        <v>270</v>
      </c>
      <c r="J114" s="77" t="str">
        <f t="shared" si="3"/>
        <v/>
      </c>
    </row>
    <row r="115" spans="2:10" x14ac:dyDescent="0.2">
      <c r="B115" s="624"/>
      <c r="C115" s="551"/>
      <c r="D115" s="597" t="s">
        <v>854</v>
      </c>
      <c r="E115" s="73" t="s">
        <v>803</v>
      </c>
      <c r="F115" s="9">
        <v>2005</v>
      </c>
      <c r="G115" s="10" t="s">
        <v>669</v>
      </c>
      <c r="H115" s="9">
        <v>2012</v>
      </c>
      <c r="I115" s="83">
        <v>327.39</v>
      </c>
      <c r="J115" s="77" t="str">
        <f t="shared" si="3"/>
        <v/>
      </c>
    </row>
    <row r="116" spans="2:10" ht="12.6" customHeight="1" x14ac:dyDescent="0.2">
      <c r="B116" s="241"/>
      <c r="C116" s="588"/>
      <c r="D116" s="676" t="s">
        <v>1527</v>
      </c>
      <c r="E116" s="222" t="s">
        <v>1842</v>
      </c>
      <c r="F116" s="9">
        <v>2005</v>
      </c>
      <c r="G116" s="10" t="s">
        <v>669</v>
      </c>
      <c r="H116" s="9">
        <v>2012</v>
      </c>
      <c r="I116" s="209">
        <v>399.96</v>
      </c>
      <c r="J116" s="77" t="str">
        <f t="shared" si="3"/>
        <v/>
      </c>
    </row>
    <row r="117" spans="2:10" ht="12.6" customHeight="1" x14ac:dyDescent="0.2">
      <c r="B117" s="241"/>
      <c r="C117" s="588"/>
      <c r="D117" s="676" t="s">
        <v>1528</v>
      </c>
      <c r="E117" s="222" t="s">
        <v>1841</v>
      </c>
      <c r="F117" s="9">
        <v>2005</v>
      </c>
      <c r="G117" s="10" t="s">
        <v>669</v>
      </c>
      <c r="H117" s="9">
        <v>2012</v>
      </c>
      <c r="I117" s="209">
        <v>399.96</v>
      </c>
      <c r="J117" s="77" t="str">
        <f t="shared" si="3"/>
        <v/>
      </c>
    </row>
    <row r="118" spans="2:10" s="47" customFormat="1" ht="16.5" customHeight="1" x14ac:dyDescent="0.2">
      <c r="B118" s="143"/>
      <c r="C118" s="584"/>
      <c r="D118" s="679" t="s">
        <v>1116</v>
      </c>
      <c r="E118" s="75"/>
      <c r="F118" s="2"/>
      <c r="G118" s="3"/>
      <c r="H118" s="2"/>
      <c r="I118" s="89"/>
      <c r="J118" s="58"/>
    </row>
    <row r="119" spans="2:10" s="47" customFormat="1" x14ac:dyDescent="0.2">
      <c r="B119" s="574" t="s">
        <v>1538</v>
      </c>
      <c r="C119" s="674"/>
      <c r="D119" s="575"/>
      <c r="E119" s="23"/>
      <c r="F119" s="24"/>
      <c r="G119" s="23"/>
      <c r="H119" s="24"/>
      <c r="I119" s="92"/>
      <c r="J119" s="29"/>
    </row>
    <row r="120" spans="2:10" s="47" customFormat="1" x14ac:dyDescent="0.2">
      <c r="B120" s="13"/>
      <c r="C120" s="586"/>
      <c r="D120" s="680" t="s">
        <v>801</v>
      </c>
      <c r="E120" s="23"/>
      <c r="F120" s="24"/>
      <c r="G120" s="23"/>
      <c r="H120" s="24"/>
      <c r="I120" s="92"/>
      <c r="J120" s="29"/>
    </row>
    <row r="121" spans="2:10" ht="12.75" customHeight="1" x14ac:dyDescent="0.2">
      <c r="B121" s="311"/>
      <c r="C121" s="572" t="s">
        <v>887</v>
      </c>
      <c r="D121" s="678" t="s">
        <v>1036</v>
      </c>
      <c r="E121" s="230" t="s">
        <v>2202</v>
      </c>
      <c r="F121" s="9">
        <v>2005</v>
      </c>
      <c r="G121" s="10" t="s">
        <v>669</v>
      </c>
      <c r="H121" s="9">
        <v>2012</v>
      </c>
      <c r="I121" s="192">
        <v>60.84</v>
      </c>
      <c r="J121" s="61" t="str">
        <f>IF(B121&gt;=1,SUM(B121*I121),"")</f>
        <v/>
      </c>
    </row>
    <row r="122" spans="2:10" ht="12.75" customHeight="1" x14ac:dyDescent="0.2">
      <c r="B122" s="407"/>
      <c r="C122" s="594" t="s">
        <v>888</v>
      </c>
      <c r="D122" s="597" t="s">
        <v>2021</v>
      </c>
      <c r="E122" s="225" t="s">
        <v>1844</v>
      </c>
      <c r="F122" s="9">
        <v>2005</v>
      </c>
      <c r="G122" s="10" t="s">
        <v>669</v>
      </c>
      <c r="H122" s="9">
        <v>2012</v>
      </c>
      <c r="I122" s="180">
        <v>1.5</v>
      </c>
      <c r="J122" s="77" t="str">
        <f>IF(B122&gt;=1,SUM(B122*I122),"")</f>
        <v/>
      </c>
    </row>
    <row r="123" spans="2:10" ht="12.75" customHeight="1" x14ac:dyDescent="0.2">
      <c r="B123" s="407"/>
      <c r="C123" s="594" t="s">
        <v>889</v>
      </c>
      <c r="D123" s="597" t="s">
        <v>1526</v>
      </c>
      <c r="E123" s="150" t="s">
        <v>1354</v>
      </c>
      <c r="F123" s="9">
        <v>2005</v>
      </c>
      <c r="G123" s="10" t="s">
        <v>669</v>
      </c>
      <c r="H123" s="9">
        <v>2012</v>
      </c>
      <c r="I123" s="180">
        <v>1.5</v>
      </c>
      <c r="J123" s="77" t="str">
        <f>IF(B123&gt;=1,SUM(B123*I123),"")</f>
        <v/>
      </c>
    </row>
    <row r="124" spans="2:10" x14ac:dyDescent="0.2">
      <c r="B124" s="241"/>
      <c r="C124" s="645" t="s">
        <v>890</v>
      </c>
      <c r="D124" s="638" t="s">
        <v>1322</v>
      </c>
      <c r="E124" s="222" t="s">
        <v>1845</v>
      </c>
      <c r="F124" s="39">
        <v>2005</v>
      </c>
      <c r="G124" s="38" t="s">
        <v>669</v>
      </c>
      <c r="H124" s="39">
        <v>2012</v>
      </c>
      <c r="I124" s="84">
        <v>75.87</v>
      </c>
      <c r="J124" s="77" t="str">
        <f>IF(B124&gt;=1,SUM(B124*I124),"")</f>
        <v/>
      </c>
    </row>
    <row r="125" spans="2:10" s="47" customFormat="1" ht="20.25" customHeight="1" x14ac:dyDescent="0.2">
      <c r="B125" s="40"/>
      <c r="C125" s="40"/>
      <c r="D125" s="126"/>
      <c r="E125" s="108"/>
      <c r="F125" s="108"/>
      <c r="G125" s="108"/>
      <c r="H125" s="976" t="s">
        <v>2158</v>
      </c>
      <c r="I125" s="976"/>
      <c r="J125" s="234">
        <f>SUM(J105:J124)</f>
        <v>0</v>
      </c>
    </row>
    <row r="126" spans="2:10" ht="21" customHeight="1" x14ac:dyDescent="0.2">
      <c r="B126" s="40"/>
      <c r="C126" s="40"/>
      <c r="D126" s="1021"/>
      <c r="E126" s="1021"/>
      <c r="F126" s="7"/>
      <c r="G126" s="978" t="s">
        <v>355</v>
      </c>
      <c r="H126" s="978"/>
      <c r="I126" s="978"/>
      <c r="J126" s="478">
        <f>J125*18.75%</f>
        <v>0</v>
      </c>
    </row>
    <row r="127" spans="2:10" ht="20.25" customHeight="1" x14ac:dyDescent="0.2">
      <c r="B127" s="40"/>
      <c r="C127" s="40"/>
      <c r="D127" s="1020"/>
      <c r="E127" s="1020"/>
      <c r="F127" s="7"/>
      <c r="G127" s="42"/>
      <c r="H127" s="979" t="s">
        <v>2320</v>
      </c>
      <c r="I127" s="979"/>
      <c r="J127" s="235">
        <f>SUM(J125+J126)</f>
        <v>0</v>
      </c>
    </row>
    <row r="128" spans="2:10" s="47" customFormat="1" ht="15" customHeight="1" x14ac:dyDescent="0.2">
      <c r="B128" s="22"/>
      <c r="C128" s="541"/>
      <c r="D128" s="158" t="s">
        <v>804</v>
      </c>
      <c r="E128" s="23"/>
      <c r="F128" s="24"/>
      <c r="G128" s="23"/>
      <c r="H128" s="24"/>
      <c r="I128" s="92"/>
      <c r="J128" s="29"/>
    </row>
    <row r="129" spans="2:10" s="47" customFormat="1" x14ac:dyDescent="0.2">
      <c r="B129" s="22"/>
      <c r="C129" s="541"/>
      <c r="D129" s="140" t="s">
        <v>801</v>
      </c>
      <c r="E129" s="23"/>
      <c r="F129" s="24"/>
      <c r="G129" s="23"/>
      <c r="H129" s="24"/>
      <c r="I129" s="92"/>
      <c r="J129" s="29"/>
    </row>
    <row r="130" spans="2:10" ht="40.5" customHeight="1" x14ac:dyDescent="0.2">
      <c r="B130" s="238"/>
      <c r="C130" s="562"/>
      <c r="D130" s="117" t="s">
        <v>1570</v>
      </c>
      <c r="E130" s="207" t="s">
        <v>1846</v>
      </c>
      <c r="F130" s="9">
        <v>2005</v>
      </c>
      <c r="G130" s="10" t="s">
        <v>669</v>
      </c>
      <c r="H130" s="9">
        <v>2012</v>
      </c>
      <c r="I130" s="87">
        <v>384.69</v>
      </c>
      <c r="J130" s="61" t="str">
        <f>IF(B130&gt;=1,SUM(B130*I130),"")</f>
        <v/>
      </c>
    </row>
    <row r="131" spans="2:10" x14ac:dyDescent="0.2">
      <c r="B131" s="238"/>
      <c r="C131" s="562"/>
      <c r="D131" s="229" t="s">
        <v>1167</v>
      </c>
      <c r="E131" s="207" t="s">
        <v>1292</v>
      </c>
      <c r="F131" s="9">
        <v>2005</v>
      </c>
      <c r="G131" s="10" t="s">
        <v>669</v>
      </c>
      <c r="H131" s="9">
        <v>2012</v>
      </c>
      <c r="I131" s="87">
        <v>22.92</v>
      </c>
      <c r="J131" s="61" t="str">
        <f>IF(B131&gt;=1,SUM(B131*I131),"")</f>
        <v/>
      </c>
    </row>
    <row r="132" spans="2:10" x14ac:dyDescent="0.2">
      <c r="B132" s="236"/>
      <c r="C132" s="566"/>
      <c r="D132" s="208" t="s">
        <v>1160</v>
      </c>
      <c r="E132" s="222" t="s">
        <v>1847</v>
      </c>
      <c r="F132" s="9">
        <v>2005</v>
      </c>
      <c r="G132" s="10" t="s">
        <v>669</v>
      </c>
      <c r="H132" s="9">
        <v>2012</v>
      </c>
      <c r="I132" s="84">
        <v>218.4</v>
      </c>
      <c r="J132" s="77" t="str">
        <f t="shared" ref="J132:J138" si="4">IF(B132&gt;=1,SUM(B132*I132),"")</f>
        <v/>
      </c>
    </row>
    <row r="133" spans="2:10" x14ac:dyDescent="0.2">
      <c r="B133" s="236"/>
      <c r="C133" s="566"/>
      <c r="D133" s="208" t="s">
        <v>1162</v>
      </c>
      <c r="E133" s="222" t="s">
        <v>1848</v>
      </c>
      <c r="F133" s="9">
        <v>2005</v>
      </c>
      <c r="G133" s="10" t="s">
        <v>669</v>
      </c>
      <c r="H133" s="9">
        <v>2012</v>
      </c>
      <c r="I133" s="84">
        <v>228.75</v>
      </c>
      <c r="J133" s="77" t="str">
        <f t="shared" si="4"/>
        <v/>
      </c>
    </row>
    <row r="134" spans="2:10" x14ac:dyDescent="0.2">
      <c r="B134" s="236"/>
      <c r="C134" s="566"/>
      <c r="D134" s="208" t="s">
        <v>1164</v>
      </c>
      <c r="E134" s="222" t="s">
        <v>1849</v>
      </c>
      <c r="F134" s="9">
        <v>2005</v>
      </c>
      <c r="G134" s="10" t="s">
        <v>669</v>
      </c>
      <c r="H134" s="9">
        <v>2012</v>
      </c>
      <c r="I134" s="132">
        <v>218.88</v>
      </c>
      <c r="J134" s="77" t="str">
        <f t="shared" si="4"/>
        <v/>
      </c>
    </row>
    <row r="135" spans="2:10" x14ac:dyDescent="0.2">
      <c r="B135" s="236"/>
      <c r="C135" s="566"/>
      <c r="D135" s="208" t="s">
        <v>1522</v>
      </c>
      <c r="E135" s="222" t="s">
        <v>1850</v>
      </c>
      <c r="F135" s="9">
        <v>2005</v>
      </c>
      <c r="G135" s="10" t="s">
        <v>669</v>
      </c>
      <c r="H135" s="9">
        <v>2012</v>
      </c>
      <c r="I135" s="84">
        <v>270</v>
      </c>
      <c r="J135" s="77" t="str">
        <f t="shared" si="4"/>
        <v/>
      </c>
    </row>
    <row r="136" spans="2:10" x14ac:dyDescent="0.2">
      <c r="B136" s="236"/>
      <c r="C136" s="566"/>
      <c r="D136" s="99" t="s">
        <v>854</v>
      </c>
      <c r="E136" s="226" t="s">
        <v>1851</v>
      </c>
      <c r="F136" s="9">
        <v>2005</v>
      </c>
      <c r="G136" s="10" t="s">
        <v>669</v>
      </c>
      <c r="H136" s="9">
        <v>2012</v>
      </c>
      <c r="I136" s="84">
        <v>327.39</v>
      </c>
      <c r="J136" s="77" t="str">
        <f t="shared" si="4"/>
        <v/>
      </c>
    </row>
    <row r="137" spans="2:10" x14ac:dyDescent="0.2">
      <c r="B137" s="236"/>
      <c r="C137" s="566"/>
      <c r="D137" s="208" t="s">
        <v>1527</v>
      </c>
      <c r="E137" s="222" t="s">
        <v>1853</v>
      </c>
      <c r="F137" s="9">
        <v>2005</v>
      </c>
      <c r="G137" s="10" t="s">
        <v>669</v>
      </c>
      <c r="H137" s="9">
        <v>2012</v>
      </c>
      <c r="I137" s="84">
        <v>199.98</v>
      </c>
      <c r="J137" s="77" t="str">
        <f t="shared" si="4"/>
        <v/>
      </c>
    </row>
    <row r="138" spans="2:10" x14ac:dyDescent="0.2">
      <c r="B138" s="239"/>
      <c r="C138" s="563"/>
      <c r="D138" s="208" t="s">
        <v>1528</v>
      </c>
      <c r="E138" s="50" t="s">
        <v>1852</v>
      </c>
      <c r="F138" s="9">
        <v>2005</v>
      </c>
      <c r="G138" s="10" t="s">
        <v>669</v>
      </c>
      <c r="H138" s="9">
        <v>2012</v>
      </c>
      <c r="I138" s="88">
        <v>199.98</v>
      </c>
      <c r="J138" s="77" t="str">
        <f t="shared" si="4"/>
        <v/>
      </c>
    </row>
    <row r="139" spans="2:10" s="47" customFormat="1" ht="13.5" customHeight="1" x14ac:dyDescent="0.2">
      <c r="B139" s="143"/>
      <c r="C139" s="586"/>
      <c r="D139" s="679" t="s">
        <v>805</v>
      </c>
      <c r="E139" s="3"/>
      <c r="F139" s="2"/>
      <c r="G139" s="3"/>
      <c r="H139" s="2"/>
      <c r="I139" s="89"/>
      <c r="J139" s="58"/>
    </row>
    <row r="140" spans="2:10" s="47" customFormat="1" ht="11.25" customHeight="1" x14ac:dyDescent="0.2">
      <c r="B140" s="574" t="s">
        <v>1538</v>
      </c>
      <c r="C140" s="674"/>
      <c r="D140" s="575"/>
      <c r="E140" s="23"/>
      <c r="F140" s="24"/>
      <c r="G140" s="23"/>
      <c r="H140" s="24"/>
      <c r="I140" s="92"/>
      <c r="J140" s="29"/>
    </row>
    <row r="141" spans="2:10" s="47" customFormat="1" x14ac:dyDescent="0.2">
      <c r="B141" s="13"/>
      <c r="C141" s="586"/>
      <c r="D141" s="680" t="s">
        <v>806</v>
      </c>
      <c r="E141" s="23"/>
      <c r="F141" s="24"/>
      <c r="G141" s="23"/>
      <c r="H141" s="24"/>
      <c r="I141" s="92"/>
      <c r="J141" s="29"/>
    </row>
    <row r="142" spans="2:10" ht="12.75" customHeight="1" x14ac:dyDescent="0.2">
      <c r="B142" s="245"/>
      <c r="C142" s="581"/>
      <c r="D142" s="596" t="s">
        <v>807</v>
      </c>
      <c r="E142" s="121"/>
      <c r="F142" s="9">
        <v>2005</v>
      </c>
      <c r="G142" s="10" t="s">
        <v>669</v>
      </c>
      <c r="H142" s="9">
        <v>2012</v>
      </c>
      <c r="I142" s="122"/>
      <c r="J142" s="61" t="str">
        <f>IF(B142&gt;=1,SUM(B142*I142),"")</f>
        <v/>
      </c>
    </row>
    <row r="143" spans="2:10" s="47" customFormat="1" ht="12" customHeight="1" x14ac:dyDescent="0.2">
      <c r="B143" s="578" t="s">
        <v>1535</v>
      </c>
      <c r="C143" s="681"/>
      <c r="D143" s="579"/>
      <c r="E143" s="23"/>
      <c r="F143" s="24"/>
      <c r="G143" s="23"/>
      <c r="H143" s="24"/>
      <c r="I143" s="92"/>
      <c r="J143" s="29"/>
    </row>
    <row r="144" spans="2:10" s="47" customFormat="1" x14ac:dyDescent="0.2">
      <c r="B144" s="13"/>
      <c r="C144" s="586"/>
      <c r="D144" s="680" t="s">
        <v>2178</v>
      </c>
      <c r="E144" s="23"/>
      <c r="F144" s="24"/>
      <c r="G144" s="23"/>
      <c r="H144" s="24"/>
      <c r="I144" s="92"/>
      <c r="J144" s="29"/>
    </row>
    <row r="145" spans="2:10" ht="14.25" customHeight="1" x14ac:dyDescent="0.2">
      <c r="B145" s="245"/>
      <c r="C145" s="581"/>
      <c r="D145" s="596" t="s">
        <v>1036</v>
      </c>
      <c r="E145" s="121" t="s">
        <v>808</v>
      </c>
      <c r="F145" s="9">
        <v>2005</v>
      </c>
      <c r="G145" s="10" t="s">
        <v>669</v>
      </c>
      <c r="H145" s="9">
        <v>2012</v>
      </c>
      <c r="I145" s="175">
        <v>61</v>
      </c>
      <c r="J145" s="61" t="str">
        <f>IF(B145&gt;=1,SUM(B145*I145),"")</f>
        <v/>
      </c>
    </row>
    <row r="146" spans="2:10" ht="14.25" customHeight="1" x14ac:dyDescent="0.2">
      <c r="B146" s="245"/>
      <c r="C146" s="581"/>
      <c r="D146" s="596" t="s">
        <v>126</v>
      </c>
      <c r="E146" s="121" t="s">
        <v>127</v>
      </c>
      <c r="F146" s="9">
        <v>2005</v>
      </c>
      <c r="G146" s="10" t="s">
        <v>669</v>
      </c>
      <c r="H146" s="9">
        <v>2012</v>
      </c>
      <c r="I146" s="175">
        <v>37.5</v>
      </c>
      <c r="J146" s="77" t="str">
        <f t="shared" ref="J146:J151" si="5">IF(B146&gt;=1,SUM(B146*I146),"")</f>
        <v/>
      </c>
    </row>
    <row r="147" spans="2:10" ht="14.25" customHeight="1" x14ac:dyDescent="0.2">
      <c r="B147" s="245"/>
      <c r="C147" s="581"/>
      <c r="D147" s="596" t="s">
        <v>2238</v>
      </c>
      <c r="E147" s="121" t="s">
        <v>2239</v>
      </c>
      <c r="F147" s="9">
        <v>2005</v>
      </c>
      <c r="G147" s="10" t="s">
        <v>669</v>
      </c>
      <c r="H147" s="9">
        <v>2012</v>
      </c>
      <c r="I147" s="175">
        <v>67.5</v>
      </c>
      <c r="J147" s="77" t="str">
        <f t="shared" si="5"/>
        <v/>
      </c>
    </row>
    <row r="148" spans="2:10" ht="14.25" customHeight="1" x14ac:dyDescent="0.2">
      <c r="B148" s="245"/>
      <c r="C148" s="581"/>
      <c r="D148" s="596" t="s">
        <v>2240</v>
      </c>
      <c r="E148" s="121" t="s">
        <v>2241</v>
      </c>
      <c r="F148" s="9">
        <v>2005</v>
      </c>
      <c r="G148" s="10" t="s">
        <v>669</v>
      </c>
      <c r="H148" s="9">
        <v>2012</v>
      </c>
      <c r="I148" s="175">
        <v>50</v>
      </c>
      <c r="J148" s="77" t="str">
        <f t="shared" si="5"/>
        <v/>
      </c>
    </row>
    <row r="149" spans="2:10" x14ac:dyDescent="0.2">
      <c r="B149" s="241"/>
      <c r="C149" s="588"/>
      <c r="D149" s="597" t="s">
        <v>2167</v>
      </c>
      <c r="E149" s="53" t="s">
        <v>2168</v>
      </c>
      <c r="F149" s="9">
        <v>2005</v>
      </c>
      <c r="G149" s="10" t="s">
        <v>669</v>
      </c>
      <c r="H149" s="9">
        <v>2012</v>
      </c>
      <c r="I149" s="186">
        <v>4.5</v>
      </c>
      <c r="J149" s="77" t="str">
        <f t="shared" si="5"/>
        <v/>
      </c>
    </row>
    <row r="150" spans="2:10" x14ac:dyDescent="0.2">
      <c r="B150" s="476"/>
      <c r="C150" s="587"/>
      <c r="D150" s="596" t="s">
        <v>2169</v>
      </c>
      <c r="E150" s="55" t="s">
        <v>2170</v>
      </c>
      <c r="F150" s="9">
        <v>2005</v>
      </c>
      <c r="G150" s="10" t="s">
        <v>669</v>
      </c>
      <c r="H150" s="9">
        <v>2012</v>
      </c>
      <c r="I150" s="147">
        <v>13</v>
      </c>
      <c r="J150" s="77" t="str">
        <f t="shared" si="5"/>
        <v/>
      </c>
    </row>
    <row r="151" spans="2:10" x14ac:dyDescent="0.2">
      <c r="B151" s="241"/>
      <c r="C151" s="588"/>
      <c r="D151" s="597" t="s">
        <v>2171</v>
      </c>
      <c r="E151" s="53" t="s">
        <v>2172</v>
      </c>
      <c r="F151" s="9">
        <v>2005</v>
      </c>
      <c r="G151" s="10" t="s">
        <v>669</v>
      </c>
      <c r="H151" s="9">
        <v>2012</v>
      </c>
      <c r="I151" s="186">
        <v>13</v>
      </c>
      <c r="J151" s="77" t="str">
        <f t="shared" si="5"/>
        <v/>
      </c>
    </row>
    <row r="152" spans="2:10" s="47" customFormat="1" ht="17.25" customHeight="1" x14ac:dyDescent="0.2">
      <c r="B152" s="578" t="s">
        <v>2173</v>
      </c>
      <c r="C152" s="681"/>
      <c r="D152" s="579"/>
      <c r="E152" s="23"/>
      <c r="F152" s="24"/>
      <c r="G152" s="23"/>
      <c r="H152" s="24"/>
      <c r="I152" s="177"/>
      <c r="J152" s="29"/>
    </row>
    <row r="153" spans="2:10" s="47" customFormat="1" ht="15" customHeight="1" x14ac:dyDescent="0.2">
      <c r="B153" s="13"/>
      <c r="C153" s="586"/>
      <c r="D153" s="680" t="s">
        <v>2177</v>
      </c>
      <c r="E153" s="23"/>
      <c r="F153" s="24"/>
      <c r="G153" s="23"/>
      <c r="H153" s="24"/>
      <c r="I153" s="92"/>
      <c r="J153" s="29"/>
    </row>
    <row r="154" spans="2:10" ht="12.75" customHeight="1" x14ac:dyDescent="0.2">
      <c r="B154" s="476"/>
      <c r="C154" s="632"/>
      <c r="D154" s="596" t="s">
        <v>1036</v>
      </c>
      <c r="E154" s="55" t="s">
        <v>2174</v>
      </c>
      <c r="F154" s="9">
        <v>2005</v>
      </c>
      <c r="G154" s="10" t="s">
        <v>669</v>
      </c>
      <c r="H154" s="9">
        <v>2012</v>
      </c>
      <c r="I154" s="87">
        <v>60.5</v>
      </c>
      <c r="J154" s="61" t="str">
        <f>IF(B154&gt;=1,SUM(B154*I154),"")</f>
        <v/>
      </c>
    </row>
    <row r="155" spans="2:10" x14ac:dyDescent="0.2">
      <c r="B155" s="236"/>
      <c r="C155" s="562"/>
      <c r="D155" s="99" t="s">
        <v>1030</v>
      </c>
      <c r="E155" s="53" t="s">
        <v>2175</v>
      </c>
      <c r="F155" s="39">
        <v>2005</v>
      </c>
      <c r="G155" s="38" t="s">
        <v>669</v>
      </c>
      <c r="H155" s="39">
        <v>2012</v>
      </c>
      <c r="I155" s="84">
        <v>40.700000000000003</v>
      </c>
      <c r="J155" s="77" t="str">
        <f>IF(B155&gt;=1,SUM(B155*I155),"")</f>
        <v/>
      </c>
    </row>
    <row r="156" spans="2:10" s="47" customFormat="1" ht="14.25" customHeight="1" x14ac:dyDescent="0.2">
      <c r="B156" s="217"/>
      <c r="C156" s="217"/>
      <c r="D156" s="163"/>
      <c r="E156" s="217"/>
      <c r="F156" s="16"/>
      <c r="G156" s="108"/>
      <c r="H156" s="976" t="s">
        <v>2158</v>
      </c>
      <c r="I156" s="976"/>
      <c r="J156" s="234">
        <f>SUM(J129:J155)</f>
        <v>0</v>
      </c>
    </row>
    <row r="157" spans="2:10" ht="13.5" customHeight="1" x14ac:dyDescent="0.2">
      <c r="B157" s="40"/>
      <c r="C157" s="40"/>
      <c r="D157" s="1021"/>
      <c r="E157" s="1021"/>
      <c r="F157" s="7"/>
      <c r="G157" s="978" t="s">
        <v>355</v>
      </c>
      <c r="H157" s="978"/>
      <c r="I157" s="978"/>
      <c r="J157" s="478">
        <f>J156*18.75%</f>
        <v>0</v>
      </c>
    </row>
    <row r="158" spans="2:10" ht="18.75" customHeight="1" x14ac:dyDescent="0.2">
      <c r="B158" s="40"/>
      <c r="C158" s="40"/>
      <c r="D158" s="1020"/>
      <c r="E158" s="1020"/>
      <c r="F158" s="7"/>
      <c r="G158" s="42"/>
      <c r="H158" s="979" t="s">
        <v>2320</v>
      </c>
      <c r="I158" s="979"/>
      <c r="J158" s="235">
        <f>SUM(J156+J157)</f>
        <v>0</v>
      </c>
    </row>
    <row r="159" spans="2:10" s="47" customFormat="1" ht="17.25" customHeight="1" x14ac:dyDescent="0.2">
      <c r="B159" s="240"/>
      <c r="C159" s="564"/>
      <c r="D159" s="107" t="s">
        <v>2176</v>
      </c>
      <c r="E159" s="66"/>
      <c r="F159" s="66"/>
      <c r="G159" s="66"/>
      <c r="H159" s="66"/>
      <c r="I159" s="86"/>
      <c r="J159" s="211"/>
    </row>
    <row r="160" spans="2:10" s="47" customFormat="1" ht="18" customHeight="1" x14ac:dyDescent="0.2">
      <c r="B160" s="14" t="s">
        <v>427</v>
      </c>
      <c r="C160" s="604"/>
      <c r="D160" s="538"/>
      <c r="E160" s="66"/>
      <c r="F160" s="66"/>
      <c r="G160" s="66"/>
      <c r="H160" s="66"/>
      <c r="I160" s="86"/>
      <c r="J160" s="211"/>
    </row>
    <row r="161" spans="2:10" s="47" customFormat="1" x14ac:dyDescent="0.2">
      <c r="B161" s="1006"/>
      <c r="C161" s="632"/>
      <c r="D161" s="680" t="s">
        <v>2757</v>
      </c>
      <c r="E161" s="210"/>
      <c r="F161" s="210"/>
      <c r="G161" s="213"/>
      <c r="H161" s="210"/>
      <c r="I161" s="86"/>
      <c r="J161" s="211"/>
    </row>
    <row r="162" spans="2:10" x14ac:dyDescent="0.2">
      <c r="B162" s="1007"/>
      <c r="C162" s="587"/>
      <c r="D162" s="596" t="s">
        <v>1036</v>
      </c>
      <c r="E162" s="858">
        <v>9781680040357</v>
      </c>
      <c r="F162" s="9">
        <v>2016</v>
      </c>
      <c r="G162" s="10" t="s">
        <v>669</v>
      </c>
      <c r="H162" s="9">
        <v>2022</v>
      </c>
      <c r="I162" s="87">
        <v>105</v>
      </c>
      <c r="J162" s="61" t="str">
        <f>IF(B161&gt;=1,SUM(B161*I162),"")</f>
        <v/>
      </c>
    </row>
    <row r="163" spans="2:10" x14ac:dyDescent="0.2">
      <c r="B163" s="241"/>
      <c r="C163" s="588"/>
      <c r="D163" s="631" t="s">
        <v>2758</v>
      </c>
      <c r="E163" s="859">
        <v>9781680040333</v>
      </c>
      <c r="F163" s="9">
        <v>2016</v>
      </c>
      <c r="G163" s="10" t="s">
        <v>669</v>
      </c>
      <c r="H163" s="9">
        <v>2022</v>
      </c>
      <c r="I163" s="84"/>
      <c r="J163" s="77" t="str">
        <f>IF(B163&gt;=1,SUM(B163*I163),"")</f>
        <v/>
      </c>
    </row>
    <row r="164" spans="2:10" x14ac:dyDescent="0.2">
      <c r="B164" s="241"/>
      <c r="C164" s="588"/>
      <c r="D164" s="599"/>
      <c r="E164" s="53"/>
      <c r="F164" s="9"/>
      <c r="G164" s="10"/>
      <c r="H164" s="9"/>
      <c r="I164" s="84"/>
      <c r="J164" s="77"/>
    </row>
    <row r="165" spans="2:10" x14ac:dyDescent="0.2">
      <c r="B165" s="241"/>
      <c r="C165" s="588"/>
      <c r="D165" s="599"/>
      <c r="E165" s="53"/>
      <c r="F165" s="9"/>
      <c r="G165" s="10"/>
      <c r="H165" s="9"/>
      <c r="I165" s="84"/>
      <c r="J165" s="77"/>
    </row>
    <row r="166" spans="2:10" x14ac:dyDescent="0.2">
      <c r="B166" s="241"/>
      <c r="C166" s="588"/>
      <c r="D166" s="599"/>
      <c r="E166" s="53"/>
      <c r="F166" s="9"/>
      <c r="G166" s="10"/>
      <c r="H166" s="9"/>
      <c r="I166" s="84"/>
      <c r="J166" s="77"/>
    </row>
    <row r="167" spans="2:10" x14ac:dyDescent="0.2">
      <c r="B167" s="241"/>
      <c r="C167" s="588"/>
      <c r="D167" s="599"/>
      <c r="E167" s="53"/>
      <c r="F167" s="9"/>
      <c r="G167" s="10"/>
      <c r="H167" s="9"/>
      <c r="I167" s="84"/>
      <c r="J167" s="77"/>
    </row>
    <row r="168" spans="2:10" s="47" customFormat="1" ht="16.5" customHeight="1" x14ac:dyDescent="0.2">
      <c r="B168" s="217"/>
      <c r="C168" s="632"/>
      <c r="D168" s="178" t="s">
        <v>2203</v>
      </c>
      <c r="E168" s="66"/>
      <c r="F168" s="66"/>
      <c r="G168" s="66"/>
      <c r="H168" s="66"/>
      <c r="I168" s="86"/>
      <c r="J168" s="211"/>
    </row>
    <row r="169" spans="2:10" s="47" customFormat="1" ht="12.75" customHeight="1" x14ac:dyDescent="0.2">
      <c r="B169" s="14" t="s">
        <v>853</v>
      </c>
      <c r="C169" s="604"/>
      <c r="D169" s="538"/>
      <c r="E169" s="66"/>
      <c r="F169" s="66"/>
      <c r="G169" s="66"/>
      <c r="H169" s="66"/>
      <c r="I169" s="86"/>
      <c r="J169" s="211"/>
    </row>
    <row r="170" spans="2:10" s="47" customFormat="1" x14ac:dyDescent="0.2">
      <c r="B170" s="1006"/>
      <c r="C170" s="632"/>
      <c r="D170" s="680" t="s">
        <v>2204</v>
      </c>
      <c r="E170" s="210"/>
      <c r="F170" s="210"/>
      <c r="G170" s="213"/>
      <c r="H170" s="210"/>
      <c r="I170" s="86"/>
      <c r="J170" s="211"/>
    </row>
    <row r="171" spans="2:10" x14ac:dyDescent="0.2">
      <c r="B171" s="1007"/>
      <c r="C171" s="632" t="s">
        <v>891</v>
      </c>
      <c r="D171" s="596" t="s">
        <v>1036</v>
      </c>
      <c r="E171" s="55" t="s">
        <v>2205</v>
      </c>
      <c r="F171" s="9">
        <v>2005</v>
      </c>
      <c r="G171" s="10" t="s">
        <v>669</v>
      </c>
      <c r="H171" s="9">
        <v>2012</v>
      </c>
      <c r="I171" s="87">
        <v>56.35</v>
      </c>
      <c r="J171" s="61" t="str">
        <f>IF(B170&gt;=1,SUM(B170*I171),"")</f>
        <v/>
      </c>
    </row>
    <row r="172" spans="2:10" x14ac:dyDescent="0.2">
      <c r="B172" s="236"/>
      <c r="C172" s="562" t="s">
        <v>892</v>
      </c>
      <c r="D172" s="52" t="s">
        <v>317</v>
      </c>
      <c r="E172" s="53" t="s">
        <v>2206</v>
      </c>
      <c r="F172" s="9">
        <v>2005</v>
      </c>
      <c r="G172" s="10" t="s">
        <v>669</v>
      </c>
      <c r="H172" s="9">
        <v>2012</v>
      </c>
      <c r="I172" s="84">
        <v>69.95</v>
      </c>
      <c r="J172" s="77" t="str">
        <f t="shared" ref="J172:J182" si="6">IF(B172&gt;=1,SUM(B172*I172),"")</f>
        <v/>
      </c>
    </row>
    <row r="173" spans="2:10" x14ac:dyDescent="0.2">
      <c r="B173" s="236"/>
      <c r="C173" s="566"/>
      <c r="D173" s="52" t="s">
        <v>2207</v>
      </c>
      <c r="E173" s="53" t="s">
        <v>2340</v>
      </c>
      <c r="F173" s="9">
        <v>2005</v>
      </c>
      <c r="G173" s="10" t="s">
        <v>669</v>
      </c>
      <c r="H173" s="9">
        <v>2012</v>
      </c>
      <c r="I173" s="84">
        <v>84.35</v>
      </c>
      <c r="J173" s="77" t="str">
        <f t="shared" si="6"/>
        <v/>
      </c>
    </row>
    <row r="174" spans="2:10" x14ac:dyDescent="0.2">
      <c r="B174" s="236"/>
      <c r="C174" s="566"/>
      <c r="D174" s="52" t="s">
        <v>2341</v>
      </c>
      <c r="E174" s="53" t="s">
        <v>2342</v>
      </c>
      <c r="F174" s="9">
        <v>2005</v>
      </c>
      <c r="G174" s="10" t="s">
        <v>669</v>
      </c>
      <c r="H174" s="9">
        <v>2012</v>
      </c>
      <c r="I174" s="84">
        <v>132.4</v>
      </c>
      <c r="J174" s="77" t="str">
        <f t="shared" si="6"/>
        <v/>
      </c>
    </row>
    <row r="175" spans="2:10" x14ac:dyDescent="0.2">
      <c r="B175" s="238"/>
      <c r="C175" s="562"/>
      <c r="D175" s="56" t="s">
        <v>2343</v>
      </c>
      <c r="E175" s="55" t="s">
        <v>2344</v>
      </c>
      <c r="F175" s="55">
        <v>2002</v>
      </c>
      <c r="G175" s="57" t="s">
        <v>669</v>
      </c>
      <c r="H175" s="55">
        <v>2009</v>
      </c>
      <c r="I175" s="87">
        <v>220.5</v>
      </c>
      <c r="J175" s="77" t="str">
        <f t="shared" si="6"/>
        <v/>
      </c>
    </row>
    <row r="176" spans="2:10" x14ac:dyDescent="0.2">
      <c r="B176" s="236"/>
      <c r="C176" s="566"/>
      <c r="D176" s="52" t="s">
        <v>2345</v>
      </c>
      <c r="E176" s="53" t="s">
        <v>2348</v>
      </c>
      <c r="F176" s="53">
        <v>2002</v>
      </c>
      <c r="G176" s="54" t="s">
        <v>669</v>
      </c>
      <c r="H176" s="53">
        <v>2009</v>
      </c>
      <c r="I176" s="84">
        <v>49.95</v>
      </c>
      <c r="J176" s="77" t="str">
        <f t="shared" si="6"/>
        <v/>
      </c>
    </row>
    <row r="177" spans="2:10" x14ac:dyDescent="0.2">
      <c r="B177" s="236"/>
      <c r="C177" s="566"/>
      <c r="D177" s="52" t="s">
        <v>2346</v>
      </c>
      <c r="E177" s="53" t="s">
        <v>2347</v>
      </c>
      <c r="F177" s="53">
        <v>2002</v>
      </c>
      <c r="G177" s="54" t="s">
        <v>669</v>
      </c>
      <c r="H177" s="53">
        <v>2009</v>
      </c>
      <c r="I177" s="84">
        <v>49.95</v>
      </c>
      <c r="J177" s="77" t="str">
        <f t="shared" si="6"/>
        <v/>
      </c>
    </row>
    <row r="178" spans="2:10" x14ac:dyDescent="0.2">
      <c r="B178" s="236"/>
      <c r="C178" s="566"/>
      <c r="D178" s="52" t="s">
        <v>854</v>
      </c>
      <c r="E178" s="53" t="s">
        <v>2349</v>
      </c>
      <c r="F178" s="9">
        <v>2005</v>
      </c>
      <c r="G178" s="10" t="s">
        <v>669</v>
      </c>
      <c r="H178" s="9">
        <v>2012</v>
      </c>
      <c r="I178" s="84">
        <v>281.35000000000002</v>
      </c>
      <c r="J178" s="77" t="str">
        <f t="shared" si="6"/>
        <v/>
      </c>
    </row>
    <row r="179" spans="2:10" x14ac:dyDescent="0.2">
      <c r="B179" s="236"/>
      <c r="C179" s="566"/>
      <c r="D179" s="52" t="s">
        <v>2350</v>
      </c>
      <c r="E179" s="53" t="s">
        <v>1216</v>
      </c>
      <c r="F179" s="9">
        <v>2005</v>
      </c>
      <c r="G179" s="10" t="s">
        <v>669</v>
      </c>
      <c r="H179" s="9">
        <v>2012</v>
      </c>
      <c r="I179" s="84">
        <v>99</v>
      </c>
      <c r="J179" s="77" t="str">
        <f t="shared" si="6"/>
        <v/>
      </c>
    </row>
    <row r="180" spans="2:10" x14ac:dyDescent="0.2">
      <c r="B180" s="236"/>
      <c r="C180" s="566"/>
      <c r="D180" s="52" t="s">
        <v>1217</v>
      </c>
      <c r="E180" s="53" t="s">
        <v>1218</v>
      </c>
      <c r="F180" s="9">
        <v>2005</v>
      </c>
      <c r="G180" s="10" t="s">
        <v>669</v>
      </c>
      <c r="H180" s="9">
        <v>2012</v>
      </c>
      <c r="I180" s="84">
        <v>499.95</v>
      </c>
      <c r="J180" s="77" t="str">
        <f t="shared" si="6"/>
        <v/>
      </c>
    </row>
    <row r="181" spans="2:10" x14ac:dyDescent="0.2">
      <c r="B181" s="236"/>
      <c r="C181" s="566"/>
      <c r="D181" s="52" t="s">
        <v>1219</v>
      </c>
      <c r="E181" s="53" t="s">
        <v>1220</v>
      </c>
      <c r="F181" s="9">
        <v>2005</v>
      </c>
      <c r="G181" s="10" t="s">
        <v>669</v>
      </c>
      <c r="H181" s="9">
        <v>2012</v>
      </c>
      <c r="I181" s="84">
        <v>10.95</v>
      </c>
      <c r="J181" s="77" t="str">
        <f t="shared" si="6"/>
        <v/>
      </c>
    </row>
    <row r="182" spans="2:10" x14ac:dyDescent="0.2">
      <c r="B182" s="236"/>
      <c r="C182" s="566"/>
      <c r="D182" s="52" t="s">
        <v>1548</v>
      </c>
      <c r="E182" s="53" t="s">
        <v>1549</v>
      </c>
      <c r="F182" s="9">
        <v>2005</v>
      </c>
      <c r="G182" s="10" t="s">
        <v>669</v>
      </c>
      <c r="H182" s="9">
        <v>2012</v>
      </c>
      <c r="I182" s="84">
        <v>16.399999999999999</v>
      </c>
      <c r="J182" s="77" t="str">
        <f t="shared" si="6"/>
        <v/>
      </c>
    </row>
    <row r="183" spans="2:10" x14ac:dyDescent="0.2">
      <c r="D183" s="216"/>
      <c r="E183" s="217"/>
      <c r="F183" s="16"/>
      <c r="G183" s="15"/>
      <c r="H183" s="16"/>
      <c r="I183" s="130"/>
      <c r="J183" s="206"/>
    </row>
    <row r="184" spans="2:10" x14ac:dyDescent="0.2">
      <c r="D184" s="216"/>
      <c r="E184" s="217"/>
      <c r="F184" s="16"/>
      <c r="G184" s="15"/>
      <c r="H184" s="16"/>
      <c r="I184" s="130"/>
      <c r="J184" s="206"/>
    </row>
    <row r="185" spans="2:10" x14ac:dyDescent="0.2">
      <c r="D185" s="216"/>
      <c r="E185" s="217"/>
      <c r="F185" s="16"/>
      <c r="G185" s="15"/>
      <c r="H185" s="16"/>
      <c r="I185" s="130"/>
      <c r="J185" s="206"/>
    </row>
    <row r="186" spans="2:10" x14ac:dyDescent="0.2">
      <c r="D186" s="216"/>
      <c r="E186" s="217"/>
      <c r="F186" s="16"/>
      <c r="G186" s="15"/>
      <c r="H186" s="16"/>
      <c r="I186" s="130"/>
      <c r="J186" s="206"/>
    </row>
    <row r="187" spans="2:10" x14ac:dyDescent="0.2">
      <c r="D187" s="216"/>
      <c r="E187" s="217"/>
      <c r="F187" s="16"/>
      <c r="G187" s="15"/>
      <c r="H187" s="16"/>
      <c r="I187" s="130"/>
      <c r="J187" s="206"/>
    </row>
    <row r="188" spans="2:10" s="47" customFormat="1" ht="12" customHeight="1" x14ac:dyDescent="0.2">
      <c r="B188" s="217"/>
      <c r="C188" s="217"/>
    </row>
    <row r="189" spans="2:10" s="47" customFormat="1" ht="12" customHeight="1" x14ac:dyDescent="0.2">
      <c r="B189" s="40"/>
      <c r="C189" s="40"/>
      <c r="D189" s="126"/>
      <c r="E189" s="108"/>
      <c r="F189" s="108"/>
      <c r="G189" s="108"/>
      <c r="H189" s="976" t="s">
        <v>2158</v>
      </c>
      <c r="I189" s="976"/>
      <c r="J189" s="234">
        <f>SUM(J162:J182)</f>
        <v>0</v>
      </c>
    </row>
    <row r="190" spans="2:10" ht="21" customHeight="1" x14ac:dyDescent="0.2">
      <c r="B190" s="40"/>
      <c r="C190" s="40"/>
      <c r="D190" s="1021"/>
      <c r="E190" s="1021"/>
      <c r="F190" s="7"/>
      <c r="G190" s="978" t="s">
        <v>355</v>
      </c>
      <c r="H190" s="978"/>
      <c r="I190" s="978"/>
      <c r="J190" s="478">
        <f>J189*18.75%</f>
        <v>0</v>
      </c>
    </row>
    <row r="191" spans="2:10" ht="20.25" customHeight="1" x14ac:dyDescent="0.2">
      <c r="B191" s="40"/>
      <c r="C191" s="40"/>
      <c r="D191" s="1020"/>
      <c r="E191" s="1020"/>
      <c r="F191" s="7"/>
      <c r="G191" s="42"/>
      <c r="H191" s="979" t="s">
        <v>2320</v>
      </c>
      <c r="I191" s="979"/>
      <c r="J191" s="235">
        <f>SUM(J189+J190)</f>
        <v>0</v>
      </c>
    </row>
    <row r="192" spans="2:10" s="47" customFormat="1" ht="16.5" customHeight="1" x14ac:dyDescent="0.2">
      <c r="B192" s="217"/>
      <c r="C192" s="632"/>
      <c r="D192" s="178" t="s">
        <v>1550</v>
      </c>
      <c r="E192" s="66"/>
      <c r="F192" s="66"/>
      <c r="G192" s="66"/>
      <c r="H192" s="66"/>
      <c r="I192" s="86"/>
      <c r="J192" s="211"/>
    </row>
    <row r="193" spans="2:10" s="47" customFormat="1" ht="14.25" customHeight="1" x14ac:dyDescent="0.2">
      <c r="B193" s="217"/>
      <c r="C193" s="632"/>
      <c r="D193" s="178" t="s">
        <v>1992</v>
      </c>
      <c r="E193" s="66"/>
      <c r="F193" s="66"/>
      <c r="G193" s="66"/>
      <c r="H193" s="66"/>
      <c r="I193" s="86"/>
      <c r="J193" s="211"/>
    </row>
    <row r="194" spans="2:10" s="47" customFormat="1" ht="10.5" customHeight="1" x14ac:dyDescent="0.2">
      <c r="B194" s="14" t="s">
        <v>853</v>
      </c>
      <c r="C194" s="604"/>
      <c r="D194" s="538"/>
      <c r="E194" s="66"/>
      <c r="F194" s="66"/>
      <c r="G194" s="66"/>
      <c r="H194" s="66"/>
      <c r="I194" s="86"/>
      <c r="J194" s="211"/>
    </row>
    <row r="195" spans="2:10" s="47" customFormat="1" x14ac:dyDescent="0.2">
      <c r="B195" s="1006"/>
      <c r="C195" s="632"/>
      <c r="D195" s="680" t="s">
        <v>1551</v>
      </c>
      <c r="E195" s="210"/>
      <c r="F195" s="210"/>
      <c r="G195" s="213"/>
      <c r="H195" s="210"/>
      <c r="I195" s="1022">
        <v>57.5</v>
      </c>
      <c r="J195" s="211"/>
    </row>
    <row r="196" spans="2:10" x14ac:dyDescent="0.2">
      <c r="B196" s="1007"/>
      <c r="C196" s="587" t="s">
        <v>893</v>
      </c>
      <c r="D196" s="651" t="s">
        <v>1036</v>
      </c>
      <c r="E196" s="55" t="s">
        <v>1552</v>
      </c>
      <c r="F196" s="55">
        <v>2002</v>
      </c>
      <c r="G196" s="57" t="s">
        <v>669</v>
      </c>
      <c r="H196" s="55">
        <v>2009</v>
      </c>
      <c r="I196" s="1023"/>
      <c r="J196" s="61" t="str">
        <f>IF(B195&gt;=1,SUM(B195*I195),"")</f>
        <v/>
      </c>
    </row>
    <row r="197" spans="2:10" x14ac:dyDescent="0.2">
      <c r="B197" s="241"/>
      <c r="C197" s="588" t="s">
        <v>895</v>
      </c>
      <c r="D197" s="599" t="s">
        <v>317</v>
      </c>
      <c r="E197" s="53" t="s">
        <v>1553</v>
      </c>
      <c r="F197" s="53">
        <v>2002</v>
      </c>
      <c r="G197" s="54" t="s">
        <v>669</v>
      </c>
      <c r="H197" s="53">
        <v>2009</v>
      </c>
      <c r="I197" s="84">
        <v>69.95</v>
      </c>
      <c r="J197" s="77" t="str">
        <f t="shared" ref="J197:J207" si="7">IF(B197&gt;=1,SUM(B197*I197),"")</f>
        <v/>
      </c>
    </row>
    <row r="198" spans="2:10" x14ac:dyDescent="0.2">
      <c r="B198" s="241"/>
      <c r="C198" s="588"/>
      <c r="D198" s="599" t="s">
        <v>2207</v>
      </c>
      <c r="E198" s="53" t="s">
        <v>1554</v>
      </c>
      <c r="F198" s="53">
        <v>2002</v>
      </c>
      <c r="G198" s="54" t="s">
        <v>669</v>
      </c>
      <c r="H198" s="53">
        <v>2009</v>
      </c>
      <c r="I198" s="84">
        <v>84.35</v>
      </c>
      <c r="J198" s="77" t="str">
        <f t="shared" si="7"/>
        <v/>
      </c>
    </row>
    <row r="199" spans="2:10" x14ac:dyDescent="0.2">
      <c r="B199" s="241"/>
      <c r="C199" s="588"/>
      <c r="D199" s="599" t="s">
        <v>2341</v>
      </c>
      <c r="E199" s="53" t="s">
        <v>502</v>
      </c>
      <c r="F199" s="9">
        <v>2005</v>
      </c>
      <c r="G199" s="10" t="s">
        <v>669</v>
      </c>
      <c r="H199" s="9">
        <v>2012</v>
      </c>
      <c r="I199" s="84">
        <v>132.4</v>
      </c>
      <c r="J199" s="77" t="str">
        <f t="shared" si="7"/>
        <v/>
      </c>
    </row>
    <row r="200" spans="2:10" x14ac:dyDescent="0.2">
      <c r="B200" s="241"/>
      <c r="C200" s="588"/>
      <c r="D200" s="599" t="s">
        <v>455</v>
      </c>
      <c r="E200" s="53" t="s">
        <v>503</v>
      </c>
      <c r="F200" s="9">
        <v>2005</v>
      </c>
      <c r="G200" s="10" t="s">
        <v>669</v>
      </c>
      <c r="H200" s="9">
        <v>2012</v>
      </c>
      <c r="I200" s="84">
        <v>220.5</v>
      </c>
      <c r="J200" s="77" t="str">
        <f t="shared" si="7"/>
        <v/>
      </c>
    </row>
    <row r="201" spans="2:10" x14ac:dyDescent="0.2">
      <c r="B201" s="241"/>
      <c r="C201" s="588"/>
      <c r="D201" s="599" t="s">
        <v>2345</v>
      </c>
      <c r="E201" s="53" t="s">
        <v>2348</v>
      </c>
      <c r="F201" s="9">
        <v>2005</v>
      </c>
      <c r="G201" s="10" t="s">
        <v>669</v>
      </c>
      <c r="H201" s="9">
        <v>2012</v>
      </c>
      <c r="I201" s="84">
        <v>49.95</v>
      </c>
      <c r="J201" s="77" t="str">
        <f t="shared" si="7"/>
        <v/>
      </c>
    </row>
    <row r="202" spans="2:10" x14ac:dyDescent="0.2">
      <c r="B202" s="241"/>
      <c r="C202" s="588"/>
      <c r="D202" s="599" t="s">
        <v>2346</v>
      </c>
      <c r="E202" s="53" t="s">
        <v>504</v>
      </c>
      <c r="F202" s="9">
        <v>2005</v>
      </c>
      <c r="G202" s="10" t="s">
        <v>669</v>
      </c>
      <c r="H202" s="9">
        <v>2012</v>
      </c>
      <c r="I202" s="84">
        <v>49.95</v>
      </c>
      <c r="J202" s="77" t="str">
        <f t="shared" si="7"/>
        <v/>
      </c>
    </row>
    <row r="203" spans="2:10" x14ac:dyDescent="0.2">
      <c r="B203" s="241"/>
      <c r="C203" s="588"/>
      <c r="D203" s="599" t="s">
        <v>854</v>
      </c>
      <c r="E203" s="53" t="s">
        <v>505</v>
      </c>
      <c r="F203" s="9">
        <v>2005</v>
      </c>
      <c r="G203" s="10" t="s">
        <v>669</v>
      </c>
      <c r="H203" s="9">
        <v>2012</v>
      </c>
      <c r="I203" s="84">
        <v>281.35000000000002</v>
      </c>
      <c r="J203" s="77" t="str">
        <f t="shared" si="7"/>
        <v/>
      </c>
    </row>
    <row r="204" spans="2:10" x14ac:dyDescent="0.2">
      <c r="B204" s="241"/>
      <c r="C204" s="588"/>
      <c r="D204" s="599" t="s">
        <v>2350</v>
      </c>
      <c r="E204" s="53" t="s">
        <v>506</v>
      </c>
      <c r="F204" s="9">
        <v>2005</v>
      </c>
      <c r="G204" s="10" t="s">
        <v>669</v>
      </c>
      <c r="H204" s="9">
        <v>2012</v>
      </c>
      <c r="I204" s="84">
        <v>99</v>
      </c>
      <c r="J204" s="77" t="str">
        <f t="shared" si="7"/>
        <v/>
      </c>
    </row>
    <row r="205" spans="2:10" x14ac:dyDescent="0.2">
      <c r="B205" s="241"/>
      <c r="C205" s="588"/>
      <c r="D205" s="599" t="s">
        <v>1217</v>
      </c>
      <c r="E205" s="53" t="s">
        <v>507</v>
      </c>
      <c r="F205" s="9">
        <v>2005</v>
      </c>
      <c r="G205" s="10" t="s">
        <v>669</v>
      </c>
      <c r="H205" s="9">
        <v>2012</v>
      </c>
      <c r="I205" s="84">
        <v>499.95</v>
      </c>
      <c r="J205" s="77" t="str">
        <f t="shared" si="7"/>
        <v/>
      </c>
    </row>
    <row r="206" spans="2:10" x14ac:dyDescent="0.2">
      <c r="B206" s="241"/>
      <c r="C206" s="588"/>
      <c r="D206" s="599" t="s">
        <v>1219</v>
      </c>
      <c r="E206" s="53" t="s">
        <v>508</v>
      </c>
      <c r="F206" s="9">
        <v>2005</v>
      </c>
      <c r="G206" s="10" t="s">
        <v>669</v>
      </c>
      <c r="H206" s="9">
        <v>2012</v>
      </c>
      <c r="I206" s="84">
        <v>11.25</v>
      </c>
      <c r="J206" s="77" t="str">
        <f t="shared" si="7"/>
        <v/>
      </c>
    </row>
    <row r="207" spans="2:10" x14ac:dyDescent="0.2">
      <c r="B207" s="241"/>
      <c r="C207" s="588"/>
      <c r="D207" s="599" t="s">
        <v>1548</v>
      </c>
      <c r="E207" s="53" t="s">
        <v>509</v>
      </c>
      <c r="F207" s="9">
        <v>2005</v>
      </c>
      <c r="G207" s="10" t="s">
        <v>669</v>
      </c>
      <c r="H207" s="9">
        <v>2012</v>
      </c>
      <c r="I207" s="84">
        <v>16.399999999999999</v>
      </c>
      <c r="J207" s="77" t="str">
        <f t="shared" si="7"/>
        <v/>
      </c>
    </row>
    <row r="208" spans="2:10" ht="15.75" customHeight="1" x14ac:dyDescent="0.2">
      <c r="C208" s="632"/>
      <c r="D208" s="270" t="s">
        <v>1015</v>
      </c>
      <c r="E208" s="210"/>
      <c r="F208" s="24"/>
      <c r="G208" s="23"/>
      <c r="H208" s="24"/>
      <c r="I208" s="86"/>
      <c r="J208" s="308"/>
    </row>
    <row r="209" spans="2:10" s="47" customFormat="1" x14ac:dyDescent="0.2">
      <c r="B209" s="574" t="s">
        <v>1016</v>
      </c>
      <c r="C209" s="674"/>
      <c r="D209" s="575"/>
      <c r="E209" s="23"/>
      <c r="F209" s="24"/>
      <c r="G209" s="23"/>
      <c r="H209" s="24"/>
      <c r="I209" s="92"/>
      <c r="J209" s="29"/>
    </row>
    <row r="210" spans="2:10" s="47" customFormat="1" x14ac:dyDescent="0.2">
      <c r="B210" s="217"/>
      <c r="C210" s="586"/>
      <c r="D210" s="680" t="s">
        <v>1017</v>
      </c>
      <c r="E210" s="23" t="s">
        <v>1018</v>
      </c>
      <c r="F210" s="24"/>
      <c r="G210" s="23" t="s">
        <v>669</v>
      </c>
      <c r="H210" s="24">
        <v>2013</v>
      </c>
      <c r="I210" s="86">
        <v>10</v>
      </c>
      <c r="J210" s="29"/>
    </row>
    <row r="211" spans="2:10" s="47" customFormat="1" ht="13.5" customHeight="1" x14ac:dyDescent="0.2">
      <c r="B211" s="13"/>
      <c r="C211" s="586"/>
      <c r="D211" s="682" t="s">
        <v>1991</v>
      </c>
      <c r="E211" s="23"/>
      <c r="F211" s="24"/>
      <c r="G211" s="23"/>
      <c r="H211" s="24"/>
      <c r="I211" s="92"/>
      <c r="J211" s="29"/>
    </row>
    <row r="212" spans="2:10" s="47" customFormat="1" x14ac:dyDescent="0.2">
      <c r="B212" s="574" t="s">
        <v>1993</v>
      </c>
      <c r="C212" s="674"/>
      <c r="D212" s="575"/>
      <c r="E212" s="23"/>
      <c r="F212" s="24"/>
      <c r="G212" s="23"/>
      <c r="H212" s="24"/>
      <c r="I212" s="92"/>
      <c r="J212" s="29"/>
    </row>
    <row r="213" spans="2:10" s="47" customFormat="1" x14ac:dyDescent="0.2">
      <c r="B213" s="988"/>
      <c r="C213" s="586"/>
      <c r="D213" s="680" t="s">
        <v>1994</v>
      </c>
      <c r="E213" s="23"/>
      <c r="F213" s="24"/>
      <c r="G213" s="23"/>
      <c r="H213" s="24"/>
      <c r="I213" s="1022">
        <v>74.97</v>
      </c>
      <c r="J213" s="29"/>
    </row>
    <row r="214" spans="2:10" x14ac:dyDescent="0.2">
      <c r="B214" s="989"/>
      <c r="C214" s="581" t="s">
        <v>894</v>
      </c>
      <c r="D214" s="596" t="s">
        <v>1036</v>
      </c>
      <c r="E214" s="55" t="s">
        <v>1572</v>
      </c>
      <c r="F214" s="9">
        <v>2005</v>
      </c>
      <c r="G214" s="10" t="s">
        <v>669</v>
      </c>
      <c r="H214" s="9">
        <v>2012</v>
      </c>
      <c r="I214" s="1023"/>
      <c r="J214" s="61" t="str">
        <f>IF(B213&gt;=1,SUM(B213*I213),"")</f>
        <v/>
      </c>
    </row>
    <row r="215" spans="2:10" x14ac:dyDescent="0.2">
      <c r="B215" s="241"/>
      <c r="C215" s="588" t="s">
        <v>896</v>
      </c>
      <c r="D215" s="597" t="s">
        <v>1995</v>
      </c>
      <c r="E215" s="53" t="s">
        <v>1996</v>
      </c>
      <c r="F215" s="9">
        <v>2005</v>
      </c>
      <c r="G215" s="10" t="s">
        <v>669</v>
      </c>
      <c r="H215" s="9">
        <v>2012</v>
      </c>
      <c r="I215" s="84">
        <v>75.87</v>
      </c>
      <c r="J215" s="77" t="str">
        <f t="shared" ref="J215:J222" si="8">IF(B215&gt;=1,SUM(B215*I215),"")</f>
        <v/>
      </c>
    </row>
    <row r="216" spans="2:10" x14ac:dyDescent="0.2">
      <c r="B216" s="241"/>
      <c r="C216" s="588" t="s">
        <v>897</v>
      </c>
      <c r="D216" s="597" t="s">
        <v>126</v>
      </c>
      <c r="E216" s="53" t="s">
        <v>1997</v>
      </c>
      <c r="F216" s="9">
        <v>2005</v>
      </c>
      <c r="G216" s="10" t="s">
        <v>669</v>
      </c>
      <c r="H216" s="9">
        <v>2012</v>
      </c>
      <c r="I216" s="84">
        <v>40.770000000000003</v>
      </c>
      <c r="J216" s="77" t="str">
        <f t="shared" si="8"/>
        <v/>
      </c>
    </row>
    <row r="217" spans="2:10" x14ac:dyDescent="0.2">
      <c r="B217" s="241"/>
      <c r="C217" s="588"/>
      <c r="D217" s="599" t="s">
        <v>1999</v>
      </c>
      <c r="E217" s="53" t="s">
        <v>1998</v>
      </c>
      <c r="F217" s="9">
        <v>2005</v>
      </c>
      <c r="G217" s="10" t="s">
        <v>669</v>
      </c>
      <c r="H217" s="9">
        <v>2012</v>
      </c>
      <c r="I217" s="84">
        <v>8.9700000000000006</v>
      </c>
      <c r="J217" s="77" t="str">
        <f t="shared" si="8"/>
        <v/>
      </c>
    </row>
    <row r="218" spans="2:10" x14ac:dyDescent="0.2">
      <c r="B218" s="241"/>
      <c r="C218" s="588"/>
      <c r="D218" s="599" t="s">
        <v>2001</v>
      </c>
      <c r="E218" s="53" t="s">
        <v>2000</v>
      </c>
      <c r="F218" s="9">
        <v>2005</v>
      </c>
      <c r="G218" s="10" t="s">
        <v>669</v>
      </c>
      <c r="H218" s="9">
        <v>2012</v>
      </c>
      <c r="I218" s="84">
        <v>5.07</v>
      </c>
      <c r="J218" s="77" t="str">
        <f t="shared" si="8"/>
        <v/>
      </c>
    </row>
    <row r="219" spans="2:10" x14ac:dyDescent="0.2">
      <c r="B219" s="241"/>
      <c r="C219" s="588"/>
      <c r="D219" s="599" t="s">
        <v>2002</v>
      </c>
      <c r="E219" s="53" t="s">
        <v>2003</v>
      </c>
      <c r="F219" s="9">
        <v>2005</v>
      </c>
      <c r="G219" s="10" t="s">
        <v>669</v>
      </c>
      <c r="H219" s="9">
        <v>2012</v>
      </c>
      <c r="I219" s="84">
        <v>2.0699999999999998</v>
      </c>
      <c r="J219" s="77" t="str">
        <f t="shared" si="8"/>
        <v/>
      </c>
    </row>
    <row r="220" spans="2:10" x14ac:dyDescent="0.2">
      <c r="B220" s="241"/>
      <c r="C220" s="588"/>
      <c r="D220" s="599" t="s">
        <v>2004</v>
      </c>
      <c r="E220" s="53" t="s">
        <v>2005</v>
      </c>
      <c r="F220" s="9">
        <v>2005</v>
      </c>
      <c r="G220" s="10" t="s">
        <v>669</v>
      </c>
      <c r="H220" s="9">
        <v>2012</v>
      </c>
      <c r="I220" s="84">
        <v>2.0699999999999998</v>
      </c>
      <c r="J220" s="77" t="str">
        <f t="shared" si="8"/>
        <v/>
      </c>
    </row>
    <row r="221" spans="2:10" x14ac:dyDescent="0.2">
      <c r="B221" s="241"/>
      <c r="C221" s="588"/>
      <c r="D221" s="597" t="s">
        <v>2006</v>
      </c>
      <c r="E221" s="53" t="s">
        <v>1571</v>
      </c>
      <c r="F221" s="9">
        <v>2005</v>
      </c>
      <c r="G221" s="10" t="s">
        <v>669</v>
      </c>
      <c r="H221" s="9">
        <v>2012</v>
      </c>
      <c r="I221" s="84">
        <v>20.97</v>
      </c>
      <c r="J221" s="77" t="str">
        <f t="shared" si="8"/>
        <v/>
      </c>
    </row>
    <row r="222" spans="2:10" x14ac:dyDescent="0.2">
      <c r="B222" s="241"/>
      <c r="C222" s="645"/>
      <c r="D222" s="599" t="s">
        <v>854</v>
      </c>
      <c r="E222" s="53" t="s">
        <v>1433</v>
      </c>
      <c r="F222" s="9">
        <v>2005</v>
      </c>
      <c r="G222" s="10" t="s">
        <v>669</v>
      </c>
      <c r="H222" s="9">
        <v>2012</v>
      </c>
      <c r="I222" s="84">
        <v>30.57</v>
      </c>
      <c r="J222" s="77" t="str">
        <f t="shared" si="8"/>
        <v/>
      </c>
    </row>
    <row r="223" spans="2:10" s="47" customFormat="1" ht="16.5" customHeight="1" x14ac:dyDescent="0.2">
      <c r="B223" s="40"/>
      <c r="C223" s="40"/>
      <c r="D223" s="126"/>
      <c r="E223" s="108"/>
      <c r="F223" s="108"/>
      <c r="G223" s="108"/>
      <c r="H223" s="976" t="s">
        <v>2158</v>
      </c>
      <c r="I223" s="976"/>
      <c r="J223" s="234">
        <f>SUM(J194:J222)</f>
        <v>0</v>
      </c>
    </row>
    <row r="224" spans="2:10" ht="12.75" customHeight="1" x14ac:dyDescent="0.2">
      <c r="B224" s="40"/>
      <c r="C224" s="40"/>
      <c r="D224" s="1021"/>
      <c r="E224" s="1021"/>
      <c r="F224" s="7"/>
      <c r="G224" s="978" t="s">
        <v>355</v>
      </c>
      <c r="H224" s="978"/>
      <c r="I224" s="978"/>
      <c r="J224" s="478">
        <f>J223*18.75%</f>
        <v>0</v>
      </c>
    </row>
    <row r="225" spans="2:10" ht="15.75" customHeight="1" x14ac:dyDescent="0.2">
      <c r="B225" s="40"/>
      <c r="C225" s="40"/>
      <c r="D225" s="1020"/>
      <c r="E225" s="1020"/>
      <c r="F225" s="7"/>
      <c r="G225" s="42"/>
      <c r="H225" s="979" t="s">
        <v>2320</v>
      </c>
      <c r="I225" s="979"/>
      <c r="J225" s="235">
        <f>SUM(J223+J224)</f>
        <v>0</v>
      </c>
    </row>
    <row r="226" spans="2:10" s="47" customFormat="1" ht="20.25" customHeight="1" x14ac:dyDescent="0.2">
      <c r="B226" s="217"/>
      <c r="C226" s="632"/>
      <c r="D226" s="178" t="s">
        <v>2901</v>
      </c>
      <c r="E226" s="66"/>
      <c r="F226" s="66"/>
      <c r="G226" s="66"/>
      <c r="H226" s="66"/>
      <c r="I226" s="86"/>
      <c r="J226" s="211"/>
    </row>
    <row r="227" spans="2:10" s="47" customFormat="1" ht="18" customHeight="1" x14ac:dyDescent="0.2">
      <c r="B227" s="14" t="s">
        <v>2889</v>
      </c>
      <c r="C227" s="604"/>
      <c r="D227" s="538"/>
      <c r="E227" s="66"/>
      <c r="F227" s="66"/>
      <c r="G227" s="66"/>
      <c r="H227" s="66"/>
      <c r="I227" s="86"/>
      <c r="J227" s="211"/>
    </row>
    <row r="228" spans="2:10" s="47" customFormat="1" x14ac:dyDescent="0.2">
      <c r="B228" s="1006"/>
      <c r="C228" s="632"/>
      <c r="D228" s="680" t="s">
        <v>2890</v>
      </c>
      <c r="E228" s="210"/>
      <c r="F228" s="210"/>
      <c r="G228" s="213"/>
      <c r="H228" s="210"/>
      <c r="I228" s="1022">
        <v>165</v>
      </c>
      <c r="J228" s="990" t="str">
        <f t="shared" ref="J228:J238" si="9">IF(B228&gt;=1,SUM(B228*I228),"")</f>
        <v/>
      </c>
    </row>
    <row r="229" spans="2:10" x14ac:dyDescent="0.2">
      <c r="B229" s="1007"/>
      <c r="C229" s="587"/>
      <c r="D229" s="596" t="s">
        <v>1036</v>
      </c>
      <c r="E229" s="55" t="s">
        <v>2892</v>
      </c>
      <c r="F229" s="9">
        <v>2017</v>
      </c>
      <c r="G229" s="10" t="s">
        <v>669</v>
      </c>
      <c r="H229" s="9">
        <v>2023</v>
      </c>
      <c r="I229" s="1023"/>
      <c r="J229" s="991" t="str">
        <f t="shared" si="9"/>
        <v/>
      </c>
    </row>
    <row r="230" spans="2:10" x14ac:dyDescent="0.2">
      <c r="B230" s="241"/>
      <c r="C230" s="588"/>
      <c r="D230" s="599" t="s">
        <v>2891</v>
      </c>
      <c r="E230" s="53" t="s">
        <v>2893</v>
      </c>
      <c r="F230" s="9">
        <v>2017</v>
      </c>
      <c r="G230" s="10" t="s">
        <v>669</v>
      </c>
      <c r="H230" s="9">
        <v>2023</v>
      </c>
      <c r="I230" s="84">
        <v>491</v>
      </c>
      <c r="J230" s="77" t="str">
        <f t="shared" si="9"/>
        <v/>
      </c>
    </row>
    <row r="231" spans="2:10" x14ac:dyDescent="0.2">
      <c r="B231" s="241"/>
      <c r="C231" s="632"/>
      <c r="D231" s="599"/>
      <c r="E231" s="53"/>
      <c r="F231" s="9"/>
      <c r="G231" s="10"/>
      <c r="H231" s="9"/>
      <c r="I231" s="84"/>
      <c r="J231" s="77" t="str">
        <f t="shared" si="9"/>
        <v/>
      </c>
    </row>
    <row r="232" spans="2:10" x14ac:dyDescent="0.2">
      <c r="B232" s="241"/>
      <c r="C232" s="588"/>
      <c r="D232" s="599"/>
      <c r="E232" s="53"/>
      <c r="F232" s="9"/>
      <c r="G232" s="10"/>
      <c r="H232" s="9"/>
      <c r="I232" s="84"/>
      <c r="J232" s="77" t="str">
        <f t="shared" si="9"/>
        <v/>
      </c>
    </row>
    <row r="233" spans="2:10" x14ac:dyDescent="0.2">
      <c r="B233" s="241"/>
      <c r="C233" s="588"/>
      <c r="D233" s="599"/>
      <c r="E233" s="53"/>
      <c r="F233" s="9"/>
      <c r="G233" s="10"/>
      <c r="H233" s="9"/>
      <c r="I233" s="84"/>
      <c r="J233" s="77" t="str">
        <f t="shared" si="9"/>
        <v/>
      </c>
    </row>
    <row r="234" spans="2:10" x14ac:dyDescent="0.2">
      <c r="B234" s="241"/>
      <c r="C234" s="588"/>
      <c r="D234" s="599"/>
      <c r="E234" s="53"/>
      <c r="F234" s="9"/>
      <c r="G234" s="10"/>
      <c r="H234" s="9"/>
      <c r="I234" s="84"/>
      <c r="J234" s="77" t="str">
        <f t="shared" si="9"/>
        <v/>
      </c>
    </row>
    <row r="235" spans="2:10" x14ac:dyDescent="0.2">
      <c r="B235" s="476"/>
      <c r="C235" s="587"/>
      <c r="D235" s="596"/>
      <c r="E235" s="55"/>
      <c r="F235" s="9"/>
      <c r="G235" s="10"/>
      <c r="H235" s="9"/>
      <c r="I235" s="87"/>
      <c r="J235" s="77" t="str">
        <f t="shared" si="9"/>
        <v/>
      </c>
    </row>
    <row r="236" spans="2:10" x14ac:dyDescent="0.2">
      <c r="B236" s="241"/>
      <c r="C236" s="588"/>
      <c r="D236" s="599"/>
      <c r="E236" s="53"/>
      <c r="F236" s="9"/>
      <c r="G236" s="10"/>
      <c r="H236" s="9"/>
      <c r="I236" s="84"/>
      <c r="J236" s="77" t="str">
        <f t="shared" si="9"/>
        <v/>
      </c>
    </row>
    <row r="237" spans="2:10" x14ac:dyDescent="0.2">
      <c r="B237" s="241"/>
      <c r="C237" s="588"/>
      <c r="D237" s="599"/>
      <c r="E237" s="53"/>
      <c r="F237" s="9"/>
      <c r="G237" s="10"/>
      <c r="H237" s="9"/>
      <c r="I237" s="84"/>
      <c r="J237" s="77" t="str">
        <f t="shared" si="9"/>
        <v/>
      </c>
    </row>
    <row r="238" spans="2:10" x14ac:dyDescent="0.2">
      <c r="B238" s="241"/>
      <c r="C238" s="588"/>
      <c r="D238" s="599"/>
      <c r="E238" s="53"/>
      <c r="F238" s="39"/>
      <c r="G238" s="38"/>
      <c r="H238" s="39"/>
      <c r="I238" s="84"/>
      <c r="J238" s="77" t="str">
        <f t="shared" si="9"/>
        <v/>
      </c>
    </row>
    <row r="239" spans="2:10" s="47" customFormat="1" ht="24.75" customHeight="1" x14ac:dyDescent="0.2">
      <c r="B239" s="13"/>
      <c r="C239" s="586"/>
      <c r="D239" s="682" t="s">
        <v>1039</v>
      </c>
      <c r="E239" s="23"/>
      <c r="F239" s="24"/>
      <c r="G239" s="23"/>
      <c r="H239" s="24"/>
      <c r="I239" s="92"/>
      <c r="J239" s="29"/>
    </row>
    <row r="240" spans="2:10" s="47" customFormat="1" ht="14.25" customHeight="1" x14ac:dyDescent="0.2">
      <c r="B240" s="13"/>
      <c r="C240" s="586"/>
      <c r="D240" s="682" t="s">
        <v>1040</v>
      </c>
      <c r="E240" s="23"/>
      <c r="F240" s="24"/>
      <c r="G240" s="23"/>
      <c r="H240" s="24"/>
      <c r="I240" s="92"/>
      <c r="J240" s="29"/>
    </row>
    <row r="241" spans="2:10" s="47" customFormat="1" ht="13.5" customHeight="1" x14ac:dyDescent="0.2">
      <c r="B241" s="13"/>
      <c r="C241" s="586"/>
      <c r="D241" s="682" t="s">
        <v>1223</v>
      </c>
      <c r="E241" s="23"/>
      <c r="F241" s="24"/>
      <c r="G241" s="23"/>
      <c r="H241" s="24"/>
      <c r="I241" s="92"/>
      <c r="J241" s="29"/>
    </row>
    <row r="242" spans="2:10" s="47" customFormat="1" x14ac:dyDescent="0.2">
      <c r="B242" s="574" t="s">
        <v>2173</v>
      </c>
      <c r="C242" s="674"/>
      <c r="D242" s="575"/>
      <c r="E242" s="23"/>
      <c r="F242" s="24"/>
      <c r="G242" s="23"/>
      <c r="H242" s="24"/>
      <c r="I242" s="92"/>
      <c r="J242" s="29"/>
    </row>
    <row r="243" spans="2:10" s="47" customFormat="1" x14ac:dyDescent="0.2">
      <c r="B243" s="988"/>
      <c r="C243" s="586"/>
      <c r="D243" s="680" t="s">
        <v>1027</v>
      </c>
      <c r="E243" s="23"/>
      <c r="F243" s="24"/>
      <c r="G243" s="23"/>
      <c r="H243" s="24"/>
      <c r="I243" s="1022">
        <v>84</v>
      </c>
      <c r="J243" s="990" t="str">
        <f>IF(B243&gt;=1,SUM(B243*I243),"")</f>
        <v/>
      </c>
    </row>
    <row r="244" spans="2:10" x14ac:dyDescent="0.2">
      <c r="B244" s="989"/>
      <c r="C244" s="586" t="s">
        <v>898</v>
      </c>
      <c r="D244" s="596" t="s">
        <v>1036</v>
      </c>
      <c r="E244" s="55" t="s">
        <v>1679</v>
      </c>
      <c r="F244" s="9">
        <v>2005</v>
      </c>
      <c r="G244" s="10" t="s">
        <v>669</v>
      </c>
      <c r="H244" s="9">
        <v>2012</v>
      </c>
      <c r="I244" s="1023"/>
      <c r="J244" s="991"/>
    </row>
    <row r="245" spans="2:10" x14ac:dyDescent="0.2">
      <c r="B245" s="236"/>
      <c r="C245" s="562" t="s">
        <v>899</v>
      </c>
      <c r="D245" s="99" t="s">
        <v>1019</v>
      </c>
      <c r="E245" s="53" t="s">
        <v>1020</v>
      </c>
      <c r="F245" s="9">
        <v>2005</v>
      </c>
      <c r="G245" s="10" t="s">
        <v>669</v>
      </c>
      <c r="H245" s="9">
        <v>2012</v>
      </c>
      <c r="I245" s="84">
        <v>38.5</v>
      </c>
      <c r="J245" s="77" t="str">
        <f>IF(B245&gt;=1,SUM(B245*I245),"")</f>
        <v/>
      </c>
    </row>
    <row r="246" spans="2:10" x14ac:dyDescent="0.2">
      <c r="B246" s="236"/>
      <c r="C246" s="566" t="s">
        <v>900</v>
      </c>
      <c r="D246" s="99" t="s">
        <v>1021</v>
      </c>
      <c r="E246" s="53" t="s">
        <v>1022</v>
      </c>
      <c r="F246" s="9">
        <v>2005</v>
      </c>
      <c r="G246" s="10" t="s">
        <v>669</v>
      </c>
      <c r="H246" s="9">
        <v>2012</v>
      </c>
      <c r="I246" s="84">
        <v>90.2</v>
      </c>
      <c r="J246" s="77" t="str">
        <f>IF(B246&gt;=1,SUM(B246*I246),"")</f>
        <v/>
      </c>
    </row>
    <row r="247" spans="2:10" x14ac:dyDescent="0.2">
      <c r="B247" s="236"/>
      <c r="C247" s="566" t="s">
        <v>901</v>
      </c>
      <c r="D247" s="52" t="s">
        <v>1225</v>
      </c>
      <c r="E247" s="53" t="s">
        <v>1023</v>
      </c>
      <c r="F247" s="9">
        <v>2005</v>
      </c>
      <c r="G247" s="10" t="s">
        <v>669</v>
      </c>
      <c r="H247" s="9">
        <v>2012</v>
      </c>
      <c r="I247" s="83" t="s">
        <v>1024</v>
      </c>
      <c r="J247" s="77" t="str">
        <f>IF(B247&gt;=1,SUM(B247*0),"")</f>
        <v/>
      </c>
    </row>
    <row r="248" spans="2:10" x14ac:dyDescent="0.2">
      <c r="B248" s="236"/>
      <c r="C248" s="566" t="s">
        <v>902</v>
      </c>
      <c r="D248" s="52" t="s">
        <v>1025</v>
      </c>
      <c r="E248" s="53" t="s">
        <v>1026</v>
      </c>
      <c r="F248" s="9">
        <v>2005</v>
      </c>
      <c r="G248" s="10" t="s">
        <v>669</v>
      </c>
      <c r="H248" s="9">
        <v>2012</v>
      </c>
      <c r="I248" s="83" t="s">
        <v>1024</v>
      </c>
      <c r="J248" s="77" t="str">
        <f>IF(B248&gt;=1,SUM(B248*0),"")</f>
        <v/>
      </c>
    </row>
    <row r="254" spans="2:10" s="47" customFormat="1" ht="20.25" customHeight="1" x14ac:dyDescent="0.2">
      <c r="B254" s="40"/>
      <c r="C254" s="40"/>
      <c r="D254" s="126"/>
      <c r="E254" s="108"/>
      <c r="F254" s="108"/>
      <c r="G254" s="108"/>
      <c r="H254" s="976" t="s">
        <v>2158</v>
      </c>
      <c r="I254" s="976"/>
      <c r="J254" s="234">
        <f>SUM(J227:J250)</f>
        <v>0</v>
      </c>
    </row>
    <row r="255" spans="2:10" ht="21" customHeight="1" x14ac:dyDescent="0.2">
      <c r="B255" s="40"/>
      <c r="C255" s="40"/>
      <c r="D255" s="1021"/>
      <c r="E255" s="1021"/>
      <c r="F255" s="7"/>
      <c r="G255" s="978" t="s">
        <v>355</v>
      </c>
      <c r="H255" s="978"/>
      <c r="I255" s="978"/>
      <c r="J255" s="478">
        <f>J254*18.75%</f>
        <v>0</v>
      </c>
    </row>
    <row r="256" spans="2:10" ht="20.25" customHeight="1" x14ac:dyDescent="0.2">
      <c r="B256" s="40"/>
      <c r="C256" s="40"/>
      <c r="D256" s="1020"/>
      <c r="E256" s="1020"/>
      <c r="F256" s="7"/>
      <c r="G256" s="42"/>
      <c r="H256" s="979" t="s">
        <v>2320</v>
      </c>
      <c r="I256" s="979"/>
      <c r="J256" s="235">
        <f>SUM(J254+J255)</f>
        <v>0</v>
      </c>
    </row>
    <row r="257" spans="2:10" s="47" customFormat="1" ht="13.5" customHeight="1" x14ac:dyDescent="0.2">
      <c r="B257" s="22"/>
      <c r="C257" s="541"/>
      <c r="D257" s="158" t="s">
        <v>2068</v>
      </c>
      <c r="E257" s="23"/>
      <c r="F257" s="24"/>
      <c r="G257" s="23"/>
      <c r="H257" s="24"/>
      <c r="I257" s="92"/>
      <c r="J257" s="29"/>
    </row>
    <row r="258" spans="2:10" s="47" customFormat="1" x14ac:dyDescent="0.2">
      <c r="B258" s="574" t="s">
        <v>1538</v>
      </c>
      <c r="C258" s="674"/>
      <c r="D258" s="575"/>
      <c r="E258" s="23"/>
      <c r="F258" s="24"/>
      <c r="G258" s="23"/>
      <c r="H258" s="24"/>
      <c r="I258" s="92"/>
      <c r="J258" s="29"/>
    </row>
    <row r="259" spans="2:10" s="47" customFormat="1" x14ac:dyDescent="0.2">
      <c r="B259" s="988"/>
      <c r="C259" s="586"/>
      <c r="D259" s="680" t="s">
        <v>2067</v>
      </c>
      <c r="E259" s="23"/>
      <c r="F259" s="24"/>
      <c r="G259" s="23"/>
      <c r="H259" s="24"/>
      <c r="I259" s="1022">
        <v>62.97</v>
      </c>
      <c r="J259" s="990" t="str">
        <f>IF(B259&gt;=1,SUM(B259*I259),"")</f>
        <v/>
      </c>
    </row>
    <row r="260" spans="2:10" x14ac:dyDescent="0.2">
      <c r="B260" s="989"/>
      <c r="C260" s="581"/>
      <c r="D260" s="596" t="s">
        <v>1036</v>
      </c>
      <c r="E260" s="55" t="s">
        <v>2070</v>
      </c>
      <c r="F260" s="9">
        <v>2004</v>
      </c>
      <c r="G260" s="10" t="s">
        <v>669</v>
      </c>
      <c r="H260" s="9">
        <v>2014</v>
      </c>
      <c r="I260" s="1023"/>
      <c r="J260" s="991"/>
    </row>
    <row r="261" spans="2:10" s="47" customFormat="1" x14ac:dyDescent="0.2">
      <c r="B261" s="241"/>
      <c r="C261" s="588"/>
      <c r="D261" s="599" t="s">
        <v>33</v>
      </c>
      <c r="E261" s="53" t="s">
        <v>2069</v>
      </c>
      <c r="F261" s="39">
        <v>2004</v>
      </c>
      <c r="G261" s="38" t="s">
        <v>669</v>
      </c>
      <c r="H261" s="39">
        <v>2014</v>
      </c>
      <c r="I261" s="84">
        <v>35.97</v>
      </c>
      <c r="J261" s="77" t="str">
        <f>IF(B261&gt;=1,SUM(B261*I261),"")</f>
        <v/>
      </c>
    </row>
    <row r="262" spans="2:10" s="47" customFormat="1" x14ac:dyDescent="0.2">
      <c r="B262" s="241"/>
      <c r="C262" s="588"/>
      <c r="D262" s="599" t="s">
        <v>34</v>
      </c>
      <c r="E262" s="53" t="s">
        <v>35</v>
      </c>
      <c r="F262" s="39">
        <v>2004</v>
      </c>
      <c r="G262" s="38" t="s">
        <v>669</v>
      </c>
      <c r="H262" s="39">
        <v>2014</v>
      </c>
      <c r="I262" s="84">
        <v>5.07</v>
      </c>
      <c r="J262" s="77" t="str">
        <f>IF(B262&gt;=1,SUM(B262*I262),"")</f>
        <v/>
      </c>
    </row>
    <row r="263" spans="2:10" s="47" customFormat="1" x14ac:dyDescent="0.2">
      <c r="B263" s="241"/>
      <c r="C263" s="588"/>
      <c r="D263" s="599" t="s">
        <v>854</v>
      </c>
      <c r="E263" s="53" t="s">
        <v>36</v>
      </c>
      <c r="F263" s="39">
        <v>2004</v>
      </c>
      <c r="G263" s="38" t="s">
        <v>669</v>
      </c>
      <c r="H263" s="39">
        <v>2014</v>
      </c>
      <c r="I263" s="84">
        <v>29.67</v>
      </c>
      <c r="J263" s="77" t="str">
        <f>IF(B263&gt;=1,SUM(B263*I263),"")</f>
        <v/>
      </c>
    </row>
    <row r="264" spans="2:10" s="47" customFormat="1" x14ac:dyDescent="0.2">
      <c r="B264" s="241"/>
      <c r="C264" s="588"/>
      <c r="D264" s="599" t="s">
        <v>1264</v>
      </c>
      <c r="E264" s="53" t="s">
        <v>37</v>
      </c>
      <c r="F264" s="39">
        <v>2004</v>
      </c>
      <c r="G264" s="38" t="s">
        <v>669</v>
      </c>
      <c r="H264" s="39">
        <v>2014</v>
      </c>
      <c r="I264" s="84">
        <v>8.9700000000000006</v>
      </c>
      <c r="J264" s="77" t="str">
        <f>IF(B264&gt;=1,SUM(B264*I264),"")</f>
        <v/>
      </c>
    </row>
    <row r="265" spans="2:10" s="47" customFormat="1" ht="15.75" customHeight="1" x14ac:dyDescent="0.2">
      <c r="B265" s="217"/>
      <c r="C265" s="632"/>
      <c r="D265" s="178" t="s">
        <v>1028</v>
      </c>
      <c r="E265" s="66"/>
      <c r="F265" s="66"/>
      <c r="G265" s="66"/>
      <c r="H265" s="66"/>
      <c r="I265" s="86"/>
      <c r="J265" s="211"/>
    </row>
    <row r="266" spans="2:10" s="47" customFormat="1" ht="15" customHeight="1" x14ac:dyDescent="0.2">
      <c r="B266" s="76" t="s">
        <v>1949</v>
      </c>
      <c r="C266" s="622"/>
      <c r="D266" s="278"/>
      <c r="E266" s="66"/>
      <c r="F266" s="66"/>
      <c r="G266" s="66"/>
      <c r="H266" s="66"/>
      <c r="I266" s="86"/>
      <c r="J266" s="211"/>
    </row>
    <row r="267" spans="2:10" s="47" customFormat="1" x14ac:dyDescent="0.2">
      <c r="B267" s="1006"/>
      <c r="C267" s="632"/>
      <c r="D267" s="680" t="s">
        <v>1919</v>
      </c>
      <c r="E267" s="210"/>
      <c r="F267" s="210"/>
      <c r="G267" s="213"/>
      <c r="H267" s="210"/>
      <c r="I267" s="1025">
        <v>32.950000000000003</v>
      </c>
      <c r="J267" s="990" t="str">
        <f>IF(B267&gt;=1,SUM(B267*I267),"")</f>
        <v/>
      </c>
    </row>
    <row r="268" spans="2:10" x14ac:dyDescent="0.2">
      <c r="B268" s="1007"/>
      <c r="C268" s="587"/>
      <c r="D268" s="596" t="s">
        <v>1036</v>
      </c>
      <c r="E268" s="57" t="s">
        <v>1920</v>
      </c>
      <c r="F268" s="9">
        <v>2005</v>
      </c>
      <c r="G268" s="10" t="s">
        <v>669</v>
      </c>
      <c r="H268" s="9">
        <v>2012</v>
      </c>
      <c r="I268" s="1026"/>
      <c r="J268" s="991"/>
    </row>
    <row r="269" spans="2:10" x14ac:dyDescent="0.2">
      <c r="B269" s="241"/>
      <c r="C269" s="588"/>
      <c r="D269" s="599" t="s">
        <v>2021</v>
      </c>
      <c r="E269" s="54" t="s">
        <v>1922</v>
      </c>
      <c r="F269" s="9">
        <v>2005</v>
      </c>
      <c r="G269" s="10" t="s">
        <v>669</v>
      </c>
      <c r="H269" s="9">
        <v>2012</v>
      </c>
      <c r="I269" s="84">
        <v>19.95</v>
      </c>
      <c r="J269" s="77" t="str">
        <f>IF(B269&gt;=1,SUM(B269*I269),"")</f>
        <v/>
      </c>
    </row>
    <row r="270" spans="2:10" x14ac:dyDescent="0.2">
      <c r="B270" s="241"/>
      <c r="C270" s="588"/>
      <c r="D270" s="599" t="s">
        <v>1921</v>
      </c>
      <c r="E270" s="54" t="s">
        <v>1923</v>
      </c>
      <c r="F270" s="9">
        <v>2005</v>
      </c>
      <c r="G270" s="10" t="s">
        <v>669</v>
      </c>
      <c r="H270" s="9">
        <v>2012</v>
      </c>
      <c r="I270" s="84">
        <v>22.95</v>
      </c>
      <c r="J270" s="77" t="str">
        <f>IF(B270&gt;=1,SUM(B270*I270),"")</f>
        <v/>
      </c>
    </row>
    <row r="271" spans="2:10" x14ac:dyDescent="0.2">
      <c r="B271" s="241"/>
      <c r="C271" s="588"/>
      <c r="D271" s="599" t="s">
        <v>1924</v>
      </c>
      <c r="E271" s="54" t="s">
        <v>3136</v>
      </c>
      <c r="F271" s="9">
        <v>2005</v>
      </c>
      <c r="G271" s="10" t="s">
        <v>669</v>
      </c>
      <c r="H271" s="9">
        <v>2012</v>
      </c>
      <c r="I271" s="84">
        <v>59.95</v>
      </c>
      <c r="J271" s="77" t="str">
        <f>IF(B271&gt;=1,SUM(B271*I271),"")</f>
        <v/>
      </c>
    </row>
    <row r="272" spans="2:10" x14ac:dyDescent="0.2">
      <c r="B272" s="241"/>
      <c r="C272" s="588"/>
      <c r="D272" s="599" t="s">
        <v>1925</v>
      </c>
      <c r="E272" s="54" t="s">
        <v>3137</v>
      </c>
      <c r="F272" s="9">
        <v>2005</v>
      </c>
      <c r="G272" s="10" t="s">
        <v>669</v>
      </c>
      <c r="H272" s="9">
        <v>2012</v>
      </c>
      <c r="I272" s="84">
        <v>45</v>
      </c>
      <c r="J272" s="77" t="str">
        <f>IF(B272&gt;=1,SUM(B272*I272),"")</f>
        <v/>
      </c>
    </row>
    <row r="273" spans="2:10" s="47" customFormat="1" ht="19.5" customHeight="1" x14ac:dyDescent="0.2">
      <c r="B273" s="217"/>
      <c r="C273" s="632"/>
      <c r="D273" s="178" t="s">
        <v>1926</v>
      </c>
      <c r="E273" s="66"/>
      <c r="F273" s="66"/>
      <c r="G273" s="66"/>
      <c r="H273" s="66"/>
      <c r="I273" s="86"/>
      <c r="J273" s="211"/>
    </row>
    <row r="274" spans="2:10" s="47" customFormat="1" ht="11.25" customHeight="1" x14ac:dyDescent="0.2">
      <c r="B274" s="76" t="s">
        <v>1949</v>
      </c>
      <c r="C274" s="622"/>
      <c r="D274" s="278"/>
      <c r="E274" s="66"/>
      <c r="F274" s="66"/>
      <c r="G274" s="66"/>
      <c r="H274" s="66"/>
      <c r="I274" s="86"/>
      <c r="J274" s="211"/>
    </row>
    <row r="275" spans="2:10" s="47" customFormat="1" x14ac:dyDescent="0.2">
      <c r="B275" s="1006"/>
      <c r="C275" s="632"/>
      <c r="D275" s="680" t="s">
        <v>1927</v>
      </c>
      <c r="E275" s="210"/>
      <c r="F275" s="210"/>
      <c r="G275" s="213"/>
      <c r="H275" s="210"/>
      <c r="I275" s="1022">
        <v>32.950000000000003</v>
      </c>
      <c r="J275" s="990" t="str">
        <f>IF(B275&gt;=1,SUM(B275*I275),"")</f>
        <v/>
      </c>
    </row>
    <row r="276" spans="2:10" s="47" customFormat="1" ht="25.5" x14ac:dyDescent="0.2">
      <c r="B276" s="1007"/>
      <c r="C276" s="587"/>
      <c r="D276" s="683" t="s">
        <v>1932</v>
      </c>
      <c r="E276" s="57" t="s">
        <v>1920</v>
      </c>
      <c r="F276" s="9">
        <v>2005</v>
      </c>
      <c r="G276" s="10" t="s">
        <v>669</v>
      </c>
      <c r="H276" s="9">
        <v>2012</v>
      </c>
      <c r="I276" s="1023"/>
      <c r="J276" s="991"/>
    </row>
    <row r="277" spans="2:10" s="47" customFormat="1" ht="18" customHeight="1" x14ac:dyDescent="0.2">
      <c r="B277" s="76" t="s">
        <v>1949</v>
      </c>
      <c r="C277" s="622"/>
      <c r="D277" s="278"/>
      <c r="E277" s="66"/>
      <c r="F277" s="66"/>
      <c r="G277" s="66"/>
      <c r="H277" s="66"/>
      <c r="I277" s="86"/>
      <c r="J277" s="211"/>
    </row>
    <row r="278" spans="2:10" s="47" customFormat="1" x14ac:dyDescent="0.2">
      <c r="B278" s="1006"/>
      <c r="C278" s="632"/>
      <c r="D278" s="680" t="s">
        <v>1928</v>
      </c>
      <c r="E278" s="210"/>
      <c r="F278" s="210"/>
      <c r="G278" s="213"/>
      <c r="H278" s="210"/>
      <c r="I278" s="1022">
        <v>39.950000000000003</v>
      </c>
      <c r="J278" s="990" t="str">
        <f>IF(B278&gt;=1,SUM(B278*I278),"")</f>
        <v/>
      </c>
    </row>
    <row r="279" spans="2:10" x14ac:dyDescent="0.2">
      <c r="B279" s="1007"/>
      <c r="C279" s="587"/>
      <c r="D279" s="651" t="s">
        <v>1929</v>
      </c>
      <c r="E279" s="57" t="s">
        <v>3135</v>
      </c>
      <c r="F279" s="9">
        <v>2005</v>
      </c>
      <c r="G279" s="10" t="s">
        <v>669</v>
      </c>
      <c r="H279" s="9">
        <v>2012</v>
      </c>
      <c r="I279" s="1023"/>
      <c r="J279" s="991"/>
    </row>
    <row r="280" spans="2:10" x14ac:dyDescent="0.2">
      <c r="B280" s="241"/>
      <c r="C280" s="645"/>
      <c r="D280" s="599" t="s">
        <v>2021</v>
      </c>
      <c r="E280" s="54" t="s">
        <v>3138</v>
      </c>
      <c r="F280" s="9">
        <v>2005</v>
      </c>
      <c r="G280" s="10" t="s">
        <v>669</v>
      </c>
      <c r="H280" s="9">
        <v>2012</v>
      </c>
      <c r="I280" s="84">
        <v>19.95</v>
      </c>
      <c r="J280" s="77" t="str">
        <f>IF(B280&gt;=1,SUM(B280*I280),"")</f>
        <v/>
      </c>
    </row>
    <row r="281" spans="2:10" x14ac:dyDescent="0.2">
      <c r="B281" s="236"/>
      <c r="C281" s="562"/>
      <c r="D281" s="52" t="s">
        <v>1924</v>
      </c>
      <c r="E281" s="54" t="s">
        <v>3139</v>
      </c>
      <c r="F281" s="9">
        <v>2005</v>
      </c>
      <c r="G281" s="10" t="s">
        <v>669</v>
      </c>
      <c r="H281" s="9">
        <v>2012</v>
      </c>
      <c r="I281" s="84">
        <v>59.95</v>
      </c>
      <c r="J281" s="77" t="str">
        <f>IF(B281&gt;=1,SUM(B281*I281),"")</f>
        <v/>
      </c>
    </row>
    <row r="282" spans="2:10" x14ac:dyDescent="0.2">
      <c r="B282" s="236"/>
      <c r="C282" s="566"/>
      <c r="D282" s="52" t="s">
        <v>1930</v>
      </c>
      <c r="E282" s="54" t="s">
        <v>1931</v>
      </c>
      <c r="F282" s="9">
        <v>2005</v>
      </c>
      <c r="G282" s="10" t="s">
        <v>669</v>
      </c>
      <c r="H282" s="9">
        <v>2012</v>
      </c>
      <c r="I282" s="84">
        <v>45</v>
      </c>
      <c r="J282" s="77" t="str">
        <f>IF(B282&gt;=1,SUM(B282*I282),"")</f>
        <v/>
      </c>
    </row>
    <row r="283" spans="2:10" x14ac:dyDescent="0.2">
      <c r="B283"/>
      <c r="C283"/>
      <c r="I283"/>
      <c r="J283"/>
    </row>
    <row r="284" spans="2:10" x14ac:dyDescent="0.2">
      <c r="B284"/>
      <c r="C284"/>
      <c r="I284"/>
      <c r="J284"/>
    </row>
    <row r="285" spans="2:10" s="47" customFormat="1" ht="20.25" customHeight="1" x14ac:dyDescent="0.2">
      <c r="B285" s="40"/>
      <c r="C285" s="40"/>
      <c r="D285" s="126"/>
      <c r="E285" s="108"/>
      <c r="F285" s="108"/>
      <c r="G285" s="108"/>
      <c r="H285" s="976" t="s">
        <v>2158</v>
      </c>
      <c r="I285" s="976"/>
      <c r="J285" s="234">
        <f>SUM(J259:J282)</f>
        <v>0</v>
      </c>
    </row>
    <row r="286" spans="2:10" ht="21" customHeight="1" x14ac:dyDescent="0.2">
      <c r="B286" s="40"/>
      <c r="C286" s="40"/>
      <c r="D286" s="1021"/>
      <c r="E286" s="1021"/>
      <c r="F286" s="7"/>
      <c r="G286" s="978" t="s">
        <v>355</v>
      </c>
      <c r="H286" s="978"/>
      <c r="I286" s="978"/>
      <c r="J286" s="478">
        <f>J285*18.75%</f>
        <v>0</v>
      </c>
    </row>
    <row r="287" spans="2:10" ht="20.25" customHeight="1" x14ac:dyDescent="0.2">
      <c r="B287" s="40"/>
      <c r="C287" s="40"/>
      <c r="D287" s="1020"/>
      <c r="E287" s="1020"/>
      <c r="F287" s="7"/>
      <c r="G287" s="42"/>
      <c r="H287" s="979" t="s">
        <v>2320</v>
      </c>
      <c r="I287" s="979"/>
      <c r="J287" s="235">
        <f>SUM(J285+J286)</f>
        <v>0</v>
      </c>
    </row>
    <row r="288" spans="2:10" s="47" customFormat="1" ht="20.25" customHeight="1" x14ac:dyDescent="0.2">
      <c r="B288" s="13"/>
      <c r="C288" s="586"/>
      <c r="D288" s="682" t="s">
        <v>1933</v>
      </c>
      <c r="E288" s="23"/>
      <c r="F288" s="24"/>
      <c r="G288" s="23"/>
      <c r="H288" s="24"/>
      <c r="I288" s="92"/>
      <c r="J288" s="29"/>
    </row>
    <row r="289" spans="2:10" s="47" customFormat="1" ht="12" customHeight="1" x14ac:dyDescent="0.2">
      <c r="B289" s="14" t="s">
        <v>1949</v>
      </c>
      <c r="C289" s="604"/>
      <c r="D289" s="538"/>
      <c r="E289" s="66"/>
      <c r="F289" s="66"/>
      <c r="G289" s="66"/>
      <c r="H289" s="66"/>
      <c r="I289" s="86"/>
      <c r="J289" s="211"/>
    </row>
    <row r="290" spans="2:10" s="47" customFormat="1" x14ac:dyDescent="0.2">
      <c r="B290" s="1006"/>
      <c r="C290" s="632"/>
      <c r="D290" s="680" t="s">
        <v>1928</v>
      </c>
      <c r="E290" s="210"/>
      <c r="F290" s="210"/>
      <c r="G290" s="213"/>
      <c r="H290" s="210"/>
      <c r="I290" s="86"/>
      <c r="J290" s="211"/>
    </row>
    <row r="291" spans="2:10" x14ac:dyDescent="0.2">
      <c r="B291" s="1007"/>
      <c r="C291" s="587"/>
      <c r="D291" s="596" t="s">
        <v>1936</v>
      </c>
      <c r="E291" s="57" t="s">
        <v>3135</v>
      </c>
      <c r="F291" s="9">
        <v>2005</v>
      </c>
      <c r="G291" s="10" t="s">
        <v>669</v>
      </c>
      <c r="H291" s="9">
        <v>2012</v>
      </c>
      <c r="I291" s="87">
        <v>39.950000000000003</v>
      </c>
      <c r="J291" s="61" t="str">
        <f>IF(B290&gt;=1,SUM(B290*I291),"")</f>
        <v/>
      </c>
    </row>
    <row r="292" spans="2:10" s="47" customFormat="1" ht="17.25" customHeight="1" x14ac:dyDescent="0.2">
      <c r="B292" s="554" t="s">
        <v>1949</v>
      </c>
      <c r="C292" s="627"/>
      <c r="D292" s="555"/>
      <c r="E292" s="66"/>
      <c r="F292" s="66"/>
      <c r="G292" s="66"/>
      <c r="H292" s="66"/>
      <c r="I292" s="86"/>
      <c r="J292" s="211"/>
    </row>
    <row r="293" spans="2:10" s="47" customFormat="1" x14ac:dyDescent="0.2">
      <c r="B293" s="1006"/>
      <c r="C293" s="632"/>
      <c r="D293" s="680" t="s">
        <v>1934</v>
      </c>
      <c r="E293" s="210"/>
      <c r="F293" s="210"/>
      <c r="G293" s="213"/>
      <c r="H293" s="210"/>
      <c r="I293" s="86"/>
      <c r="J293" s="211"/>
    </row>
    <row r="294" spans="2:10" x14ac:dyDescent="0.2">
      <c r="B294" s="1007"/>
      <c r="C294" s="587"/>
      <c r="D294" s="651" t="s">
        <v>1929</v>
      </c>
      <c r="E294" s="57" t="s">
        <v>3140</v>
      </c>
      <c r="F294" s="9">
        <v>2005</v>
      </c>
      <c r="G294" s="10" t="s">
        <v>669</v>
      </c>
      <c r="H294" s="9">
        <v>2012</v>
      </c>
      <c r="I294" s="87">
        <v>53.95</v>
      </c>
      <c r="J294" s="61" t="str">
        <f>IF(B293&gt;=1,SUM(B293*I294),"")</f>
        <v/>
      </c>
    </row>
    <row r="295" spans="2:10" x14ac:dyDescent="0.2">
      <c r="B295" s="241"/>
      <c r="C295" s="588"/>
      <c r="D295" s="599" t="s">
        <v>2021</v>
      </c>
      <c r="E295" s="54" t="s">
        <v>3141</v>
      </c>
      <c r="F295" s="9">
        <v>2005</v>
      </c>
      <c r="G295" s="10" t="s">
        <v>669</v>
      </c>
      <c r="H295" s="9">
        <v>2012</v>
      </c>
      <c r="I295" s="84">
        <v>24.95</v>
      </c>
      <c r="J295" s="77" t="str">
        <f>IF(B295&gt;=1,SUM(B295*I295),"")</f>
        <v/>
      </c>
    </row>
    <row r="296" spans="2:10" x14ac:dyDescent="0.2">
      <c r="B296" s="241"/>
      <c r="C296" s="588"/>
      <c r="D296" s="599" t="s">
        <v>1924</v>
      </c>
      <c r="E296" s="54" t="s">
        <v>3142</v>
      </c>
      <c r="F296" s="9">
        <v>2005</v>
      </c>
      <c r="G296" s="10" t="s">
        <v>669</v>
      </c>
      <c r="H296" s="9">
        <v>2012</v>
      </c>
      <c r="I296" s="84">
        <v>59.95</v>
      </c>
      <c r="J296" s="77" t="str">
        <f>IF(B296&gt;=1,SUM(B296*I296),"")</f>
        <v/>
      </c>
    </row>
    <row r="297" spans="2:10" s="47" customFormat="1" ht="20.25" customHeight="1" x14ac:dyDescent="0.2">
      <c r="B297" s="13"/>
      <c r="C297" s="586"/>
      <c r="D297" s="682" t="s">
        <v>1428</v>
      </c>
      <c r="E297" s="23"/>
      <c r="F297" s="24"/>
      <c r="G297" s="23"/>
      <c r="H297" s="24"/>
      <c r="I297" s="92"/>
      <c r="J297" s="29"/>
    </row>
    <row r="298" spans="2:10" s="261" customFormat="1" ht="12" customHeight="1" x14ac:dyDescent="0.2">
      <c r="B298" s="556" t="s">
        <v>1899</v>
      </c>
      <c r="C298" s="604"/>
      <c r="D298" s="557"/>
      <c r="E298" s="370"/>
      <c r="F298" s="370"/>
      <c r="G298" s="370"/>
      <c r="H298" s="370"/>
      <c r="I298" s="183"/>
      <c r="J298" s="335"/>
    </row>
    <row r="299" spans="2:10" s="261" customFormat="1" ht="25.5" x14ac:dyDescent="0.2">
      <c r="B299" s="1027"/>
      <c r="C299" s="632"/>
      <c r="D299" s="684" t="s">
        <v>1429</v>
      </c>
      <c r="E299" s="333"/>
      <c r="F299" s="333"/>
      <c r="G299" s="334"/>
      <c r="H299" s="333"/>
      <c r="I299" s="183"/>
      <c r="J299" s="335"/>
    </row>
    <row r="300" spans="2:10" x14ac:dyDescent="0.2">
      <c r="B300" s="1028"/>
      <c r="C300" s="587"/>
      <c r="D300" s="651" t="s">
        <v>1036</v>
      </c>
      <c r="E300" s="443" t="s">
        <v>1430</v>
      </c>
      <c r="F300" s="9">
        <v>2006</v>
      </c>
      <c r="G300" s="10" t="s">
        <v>669</v>
      </c>
      <c r="H300" s="9">
        <v>2014</v>
      </c>
      <c r="I300" s="87">
        <v>89.5</v>
      </c>
      <c r="J300" s="61" t="str">
        <f>IF(B299&gt;=1,SUM(B299*I300),"")</f>
        <v/>
      </c>
    </row>
    <row r="301" spans="2:10" x14ac:dyDescent="0.2">
      <c r="B301" s="241"/>
      <c r="C301" s="588"/>
      <c r="D301" s="444" t="s">
        <v>1696</v>
      </c>
      <c r="E301" s="54" t="s">
        <v>1697</v>
      </c>
      <c r="F301" s="39">
        <v>2006</v>
      </c>
      <c r="G301" s="38" t="s">
        <v>669</v>
      </c>
      <c r="H301" s="39">
        <v>2014</v>
      </c>
      <c r="I301" s="84">
        <v>15</v>
      </c>
      <c r="J301" s="61" t="str">
        <f>IF(B301&gt;=1,SUM(B301*I301),"")</f>
        <v/>
      </c>
    </row>
    <row r="302" spans="2:10" x14ac:dyDescent="0.2">
      <c r="B302" s="476"/>
      <c r="C302" s="587"/>
      <c r="D302" s="651" t="s">
        <v>1698</v>
      </c>
      <c r="E302" s="57" t="s">
        <v>1699</v>
      </c>
      <c r="F302" s="9">
        <v>2006</v>
      </c>
      <c r="G302" s="10" t="s">
        <v>669</v>
      </c>
      <c r="H302" s="9">
        <v>2014</v>
      </c>
      <c r="I302" s="87">
        <v>42</v>
      </c>
      <c r="J302" s="61" t="str">
        <f>IF(B302&gt;=1,SUM(B302*I302),"")</f>
        <v/>
      </c>
    </row>
    <row r="303" spans="2:10" x14ac:dyDescent="0.2">
      <c r="B303" s="241"/>
      <c r="C303" s="588"/>
      <c r="D303" s="599" t="s">
        <v>1700</v>
      </c>
      <c r="E303" s="54"/>
      <c r="F303" s="39"/>
      <c r="G303" s="38"/>
      <c r="H303" s="39"/>
      <c r="I303" s="84"/>
      <c r="J303" s="77"/>
    </row>
    <row r="304" spans="2:10" s="47" customFormat="1" ht="16.5" customHeight="1" x14ac:dyDescent="0.2">
      <c r="B304" s="217"/>
      <c r="C304" s="632"/>
      <c r="D304" s="178" t="s">
        <v>1935</v>
      </c>
      <c r="E304" s="66"/>
      <c r="F304" s="66"/>
      <c r="G304" s="66"/>
      <c r="H304" s="66"/>
      <c r="I304" s="86"/>
      <c r="J304" s="211"/>
    </row>
    <row r="305" spans="2:10" s="47" customFormat="1" ht="13.5" customHeight="1" x14ac:dyDescent="0.2">
      <c r="B305" s="76" t="s">
        <v>1949</v>
      </c>
      <c r="C305" s="622"/>
      <c r="D305" s="278"/>
      <c r="E305" s="66"/>
      <c r="F305" s="66"/>
      <c r="G305" s="66"/>
      <c r="H305" s="66"/>
      <c r="I305" s="86"/>
      <c r="J305" s="211"/>
    </row>
    <row r="306" spans="2:10" s="47" customFormat="1" x14ac:dyDescent="0.2">
      <c r="B306" s="1006"/>
      <c r="C306" s="632"/>
      <c r="D306" s="680" t="s">
        <v>1934</v>
      </c>
      <c r="E306" s="210"/>
      <c r="F306" s="210"/>
      <c r="G306" s="213"/>
      <c r="H306" s="210"/>
      <c r="I306" s="86"/>
      <c r="J306" s="211"/>
    </row>
    <row r="307" spans="2:10" s="47" customFormat="1" x14ac:dyDescent="0.2">
      <c r="B307" s="1007"/>
      <c r="C307" s="587"/>
      <c r="D307" s="596" t="s">
        <v>2228</v>
      </c>
      <c r="E307" s="55"/>
      <c r="F307" s="55"/>
      <c r="G307" s="57"/>
      <c r="H307" s="55"/>
      <c r="I307" s="87"/>
      <c r="J307" s="61" t="str">
        <f>IF(B307&gt;=1,SUM(B307*I307),"")</f>
        <v/>
      </c>
    </row>
    <row r="308" spans="2:10" s="47" customFormat="1" ht="13.5" customHeight="1" x14ac:dyDescent="0.2">
      <c r="B308" s="76" t="s">
        <v>1949</v>
      </c>
      <c r="C308" s="622"/>
      <c r="D308" s="278" t="s">
        <v>3383</v>
      </c>
      <c r="E308" s="66"/>
      <c r="F308" s="66"/>
      <c r="G308" s="66"/>
      <c r="H308" s="66"/>
      <c r="I308" s="86"/>
      <c r="J308" s="211"/>
    </row>
    <row r="309" spans="2:10" s="47" customFormat="1" x14ac:dyDescent="0.2">
      <c r="B309" s="1006"/>
      <c r="C309" s="632"/>
      <c r="D309" s="680"/>
      <c r="E309" s="210"/>
      <c r="F309" s="210"/>
      <c r="G309" s="213"/>
      <c r="H309" s="210"/>
      <c r="I309" s="1022">
        <v>69.989999999999995</v>
      </c>
      <c r="J309" s="990" t="str">
        <f>IF(B309&gt;=1,SUM(B309*I309),"")</f>
        <v/>
      </c>
    </row>
    <row r="310" spans="2:10" x14ac:dyDescent="0.2">
      <c r="B310" s="1007"/>
      <c r="C310" s="587"/>
      <c r="D310" s="651" t="s">
        <v>3385</v>
      </c>
      <c r="E310" s="57" t="s">
        <v>3384</v>
      </c>
      <c r="F310" s="9">
        <v>2018</v>
      </c>
      <c r="G310" s="10" t="s">
        <v>669</v>
      </c>
      <c r="H310" s="9">
        <v>2024</v>
      </c>
      <c r="I310" s="1023"/>
      <c r="J310" s="991"/>
    </row>
    <row r="311" spans="2:10" x14ac:dyDescent="0.2">
      <c r="B311" s="476"/>
      <c r="C311" s="587"/>
      <c r="D311" s="651"/>
      <c r="E311" s="57"/>
      <c r="F311" s="9"/>
      <c r="G311" s="10"/>
      <c r="H311" s="9"/>
      <c r="I311" s="87"/>
      <c r="J311" s="77" t="str">
        <f>IF(B311&gt;=1,SUM(B311*I311),"")</f>
        <v/>
      </c>
    </row>
    <row r="312" spans="2:10" x14ac:dyDescent="0.2">
      <c r="B312" s="241"/>
      <c r="C312" s="588"/>
      <c r="D312" s="599"/>
      <c r="E312" s="54"/>
      <c r="F312" s="9"/>
      <c r="G312" s="10"/>
      <c r="H312" s="9"/>
      <c r="I312" s="84"/>
      <c r="J312" s="77" t="str">
        <f>IF(B312&gt;=1,SUM(B312*I312),"")</f>
        <v/>
      </c>
    </row>
    <row r="313" spans="2:10" x14ac:dyDescent="0.2">
      <c r="B313" s="241"/>
      <c r="C313" s="645"/>
      <c r="D313" s="599"/>
      <c r="E313" s="54"/>
      <c r="F313" s="9"/>
      <c r="G313" s="10"/>
      <c r="H313" s="9"/>
      <c r="I313" s="84"/>
      <c r="J313" s="77" t="str">
        <f>IF(B313&gt;=1,SUM(B313*I313),"")</f>
        <v/>
      </c>
    </row>
    <row r="314" spans="2:10" x14ac:dyDescent="0.2">
      <c r="B314" s="236"/>
      <c r="C314" s="562"/>
      <c r="D314" s="52"/>
      <c r="E314" s="54"/>
      <c r="F314" s="9"/>
      <c r="G314" s="10"/>
      <c r="H314" s="9"/>
      <c r="I314" s="84"/>
      <c r="J314" s="77" t="str">
        <f>IF(B314&gt;=1,SUM(B314*I314),"")</f>
        <v/>
      </c>
    </row>
    <row r="315" spans="2:10" x14ac:dyDescent="0.2">
      <c r="B315" s="236"/>
      <c r="C315" s="566"/>
      <c r="D315" s="52"/>
      <c r="E315" s="54"/>
      <c r="F315" s="39"/>
      <c r="G315" s="38"/>
      <c r="H315" s="39"/>
      <c r="I315" s="84"/>
      <c r="J315" s="77" t="str">
        <f>IF(B315&gt;=1,SUM(B315*I315),"")</f>
        <v/>
      </c>
    </row>
    <row r="316" spans="2:10" s="47" customFormat="1" ht="20.25" customHeight="1" x14ac:dyDescent="0.2">
      <c r="B316" s="40"/>
      <c r="C316" s="40"/>
      <c r="D316" s="126"/>
      <c r="E316" s="108"/>
      <c r="F316" s="108"/>
      <c r="G316" s="108"/>
      <c r="H316" s="976" t="s">
        <v>2158</v>
      </c>
      <c r="I316" s="976"/>
      <c r="J316" s="234">
        <f>SUM(J290:J315)</f>
        <v>0</v>
      </c>
    </row>
    <row r="317" spans="2:10" ht="21" customHeight="1" x14ac:dyDescent="0.2">
      <c r="B317" s="40"/>
      <c r="C317" s="40"/>
      <c r="D317" s="1021"/>
      <c r="E317" s="1021"/>
      <c r="F317" s="7"/>
      <c r="G317" s="978" t="s">
        <v>355</v>
      </c>
      <c r="H317" s="978"/>
      <c r="I317" s="978"/>
      <c r="J317" s="478">
        <f>J316*18.75%</f>
        <v>0</v>
      </c>
    </row>
    <row r="318" spans="2:10" ht="20.25" customHeight="1" x14ac:dyDescent="0.2">
      <c r="B318" s="40"/>
      <c r="C318" s="40"/>
      <c r="D318" s="1020"/>
      <c r="E318" s="1020"/>
      <c r="F318" s="7"/>
      <c r="G318" s="42"/>
      <c r="H318" s="979" t="s">
        <v>2320</v>
      </c>
      <c r="I318" s="979"/>
      <c r="J318" s="235">
        <f>SUM(J316+J317)</f>
        <v>0</v>
      </c>
    </row>
    <row r="319" spans="2:10" s="47" customFormat="1" ht="16.5" customHeight="1" x14ac:dyDescent="0.2">
      <c r="B319" s="13"/>
      <c r="C319" s="586"/>
      <c r="D319" s="682" t="s">
        <v>2007</v>
      </c>
      <c r="E319" s="23"/>
      <c r="F319" s="24"/>
      <c r="G319" s="23"/>
      <c r="H319" s="24"/>
      <c r="I319" s="92"/>
      <c r="J319" s="29"/>
    </row>
    <row r="320" spans="2:10" s="47" customFormat="1" ht="9.75" customHeight="1" x14ac:dyDescent="0.2">
      <c r="B320" s="369" t="s">
        <v>682</v>
      </c>
      <c r="C320" s="686"/>
      <c r="D320" s="141"/>
      <c r="E320" s="23"/>
      <c r="F320" s="24"/>
      <c r="G320" s="23"/>
      <c r="H320" s="24"/>
      <c r="I320" s="92"/>
      <c r="J320" s="29"/>
    </row>
    <row r="321" spans="2:10" s="47" customFormat="1" x14ac:dyDescent="0.2">
      <c r="B321" s="988"/>
      <c r="C321" s="586"/>
      <c r="D321" s="680" t="s">
        <v>2008</v>
      </c>
      <c r="E321" s="23"/>
      <c r="F321" s="24"/>
      <c r="G321" s="23"/>
      <c r="H321" s="24"/>
      <c r="I321" s="1022">
        <v>61.47</v>
      </c>
      <c r="J321" s="990" t="str">
        <f>IF(B321&gt;=1,SUM(B321*I321),"")</f>
        <v/>
      </c>
    </row>
    <row r="322" spans="2:10" x14ac:dyDescent="0.2">
      <c r="B322" s="989"/>
      <c r="C322" s="581" t="s">
        <v>903</v>
      </c>
      <c r="D322" s="596" t="s">
        <v>1036</v>
      </c>
      <c r="E322" s="55" t="s">
        <v>2009</v>
      </c>
      <c r="F322" s="9">
        <v>2005</v>
      </c>
      <c r="G322" s="10" t="s">
        <v>669</v>
      </c>
      <c r="H322" s="9">
        <v>2012</v>
      </c>
      <c r="I322" s="1023"/>
      <c r="J322" s="991"/>
    </row>
    <row r="323" spans="2:10" x14ac:dyDescent="0.2">
      <c r="B323" s="241"/>
      <c r="C323" s="588" t="s">
        <v>904</v>
      </c>
      <c r="D323" s="597" t="s">
        <v>2010</v>
      </c>
      <c r="E323" s="53" t="s">
        <v>2011</v>
      </c>
      <c r="F323" s="9">
        <v>2005</v>
      </c>
      <c r="G323" s="10" t="s">
        <v>669</v>
      </c>
      <c r="H323" s="9">
        <v>2012</v>
      </c>
      <c r="I323" s="84">
        <v>78.61</v>
      </c>
      <c r="J323" s="77" t="str">
        <f t="shared" ref="J323:J332" si="10">IF(B323&gt;=1,SUM(B323*I323),"")</f>
        <v/>
      </c>
    </row>
    <row r="324" spans="2:10" ht="13.5" customHeight="1" x14ac:dyDescent="0.2">
      <c r="B324" s="241"/>
      <c r="C324" s="588" t="s">
        <v>905</v>
      </c>
      <c r="D324" s="597" t="s">
        <v>2013</v>
      </c>
      <c r="E324" s="53" t="s">
        <v>2012</v>
      </c>
      <c r="F324" s="9">
        <v>2005</v>
      </c>
      <c r="G324" s="10" t="s">
        <v>669</v>
      </c>
      <c r="H324" s="9">
        <v>2012</v>
      </c>
      <c r="I324" s="83">
        <v>9.4700000000000006</v>
      </c>
      <c r="J324" s="77" t="str">
        <f t="shared" si="10"/>
        <v/>
      </c>
    </row>
    <row r="325" spans="2:10" x14ac:dyDescent="0.2">
      <c r="B325" s="241"/>
      <c r="C325" s="588" t="s">
        <v>906</v>
      </c>
      <c r="D325" s="599" t="s">
        <v>1241</v>
      </c>
      <c r="E325" s="53" t="s">
        <v>2015</v>
      </c>
      <c r="F325" s="9">
        <v>2005</v>
      </c>
      <c r="G325" s="10" t="s">
        <v>669</v>
      </c>
      <c r="H325" s="9">
        <v>2012</v>
      </c>
      <c r="I325" s="84">
        <v>11.2</v>
      </c>
      <c r="J325" s="77" t="str">
        <f t="shared" si="10"/>
        <v/>
      </c>
    </row>
    <row r="326" spans="2:10" x14ac:dyDescent="0.2">
      <c r="B326" s="476"/>
      <c r="C326" s="587" t="s">
        <v>907</v>
      </c>
      <c r="D326" s="651" t="s">
        <v>2016</v>
      </c>
      <c r="E326" s="55" t="s">
        <v>2017</v>
      </c>
      <c r="F326" s="9">
        <v>2005</v>
      </c>
      <c r="G326" s="10" t="s">
        <v>669</v>
      </c>
      <c r="H326" s="9">
        <v>2012</v>
      </c>
      <c r="I326" s="87">
        <v>10.47</v>
      </c>
      <c r="J326" s="61" t="str">
        <f t="shared" si="10"/>
        <v/>
      </c>
    </row>
    <row r="327" spans="2:10" ht="25.5" x14ac:dyDescent="0.2">
      <c r="B327" s="241"/>
      <c r="C327" s="588"/>
      <c r="D327" s="685" t="s">
        <v>1701</v>
      </c>
      <c r="E327" s="53" t="s">
        <v>2019</v>
      </c>
      <c r="F327" s="9">
        <v>2005</v>
      </c>
      <c r="G327" s="10" t="s">
        <v>669</v>
      </c>
      <c r="H327" s="9">
        <v>2012</v>
      </c>
      <c r="I327" s="84">
        <v>249.97</v>
      </c>
      <c r="J327" s="139" t="str">
        <f t="shared" si="10"/>
        <v/>
      </c>
    </row>
    <row r="328" spans="2:10" x14ac:dyDescent="0.2">
      <c r="B328" s="241"/>
      <c r="C328" s="588"/>
      <c r="D328" s="599" t="s">
        <v>2020</v>
      </c>
      <c r="E328" s="53" t="s">
        <v>742</v>
      </c>
      <c r="F328" s="9">
        <v>2005</v>
      </c>
      <c r="G328" s="10" t="s">
        <v>669</v>
      </c>
      <c r="H328" s="9">
        <v>2012</v>
      </c>
      <c r="I328" s="84">
        <v>210.76</v>
      </c>
      <c r="J328" s="77" t="str">
        <f t="shared" si="10"/>
        <v/>
      </c>
    </row>
    <row r="329" spans="2:10" x14ac:dyDescent="0.2">
      <c r="B329" s="476"/>
      <c r="C329" s="587"/>
      <c r="D329" s="596" t="s">
        <v>743</v>
      </c>
      <c r="E329" s="55" t="s">
        <v>744</v>
      </c>
      <c r="F329" s="9">
        <v>2005</v>
      </c>
      <c r="G329" s="10" t="s">
        <v>669</v>
      </c>
      <c r="H329" s="9">
        <v>2012</v>
      </c>
      <c r="I329" s="87">
        <v>114.46</v>
      </c>
      <c r="J329" s="61" t="str">
        <f t="shared" si="10"/>
        <v/>
      </c>
    </row>
    <row r="330" spans="2:10" x14ac:dyDescent="0.2">
      <c r="B330" s="241"/>
      <c r="C330" s="588"/>
      <c r="D330" s="599" t="s">
        <v>745</v>
      </c>
      <c r="E330" s="53" t="s">
        <v>746</v>
      </c>
      <c r="F330" s="9">
        <v>2005</v>
      </c>
      <c r="G330" s="10" t="s">
        <v>669</v>
      </c>
      <c r="H330" s="9">
        <v>2012</v>
      </c>
      <c r="I330" s="84">
        <v>176.52</v>
      </c>
      <c r="J330" s="77" t="str">
        <f t="shared" si="10"/>
        <v/>
      </c>
    </row>
    <row r="331" spans="2:10" x14ac:dyDescent="0.2">
      <c r="B331" s="476"/>
      <c r="C331" s="587"/>
      <c r="D331" s="596" t="s">
        <v>1512</v>
      </c>
      <c r="E331" s="55" t="s">
        <v>1513</v>
      </c>
      <c r="F331" s="9">
        <v>2005</v>
      </c>
      <c r="G331" s="10" t="s">
        <v>669</v>
      </c>
      <c r="H331" s="9">
        <v>2012</v>
      </c>
      <c r="I331" s="87">
        <v>320.97000000000003</v>
      </c>
      <c r="J331" s="77" t="str">
        <f t="shared" si="10"/>
        <v/>
      </c>
    </row>
    <row r="332" spans="2:10" x14ac:dyDescent="0.2">
      <c r="B332" s="241"/>
      <c r="C332" s="588"/>
      <c r="D332" s="599" t="s">
        <v>571</v>
      </c>
      <c r="E332" s="53" t="s">
        <v>1514</v>
      </c>
      <c r="F332" s="9">
        <v>2005</v>
      </c>
      <c r="G332" s="10" t="s">
        <v>669</v>
      </c>
      <c r="H332" s="9">
        <v>2012</v>
      </c>
      <c r="I332" s="84">
        <v>299.97000000000003</v>
      </c>
      <c r="J332" s="77" t="str">
        <f t="shared" si="10"/>
        <v/>
      </c>
    </row>
    <row r="333" spans="2:10" s="47" customFormat="1" x14ac:dyDescent="0.2">
      <c r="B333" s="578" t="s">
        <v>682</v>
      </c>
      <c r="C333" s="681"/>
      <c r="D333" s="579"/>
      <c r="E333" s="23"/>
      <c r="F333" s="24"/>
      <c r="G333" s="23"/>
      <c r="H333" s="24"/>
      <c r="I333" s="92"/>
      <c r="J333" s="29"/>
    </row>
    <row r="334" spans="2:10" s="47" customFormat="1" x14ac:dyDescent="0.2">
      <c r="B334" s="988"/>
      <c r="C334" s="586"/>
      <c r="D334" s="680" t="s">
        <v>2008</v>
      </c>
      <c r="E334" s="23"/>
      <c r="F334" s="24"/>
      <c r="G334" s="23"/>
      <c r="H334" s="24"/>
      <c r="I334" s="1022">
        <v>125.16</v>
      </c>
      <c r="J334" s="990" t="str">
        <f>IF(B334&gt;=1,SUM(B334*I334),"")</f>
        <v/>
      </c>
    </row>
    <row r="335" spans="2:10" x14ac:dyDescent="0.2">
      <c r="B335" s="989"/>
      <c r="C335" s="581"/>
      <c r="D335" s="651" t="s">
        <v>809</v>
      </c>
      <c r="E335" s="55" t="s">
        <v>572</v>
      </c>
      <c r="F335" s="9">
        <v>2005</v>
      </c>
      <c r="G335" s="10" t="s">
        <v>669</v>
      </c>
      <c r="H335" s="9">
        <v>2012</v>
      </c>
      <c r="I335" s="1023"/>
      <c r="J335" s="991"/>
    </row>
    <row r="336" spans="2:10" x14ac:dyDescent="0.2">
      <c r="B336" s="241"/>
      <c r="C336" s="588"/>
      <c r="D336" s="599" t="s">
        <v>810</v>
      </c>
      <c r="E336" s="53" t="s">
        <v>811</v>
      </c>
      <c r="F336" s="9">
        <v>2005</v>
      </c>
      <c r="G336" s="10" t="s">
        <v>669</v>
      </c>
      <c r="H336" s="9">
        <v>2012</v>
      </c>
      <c r="I336" s="84">
        <v>26.72</v>
      </c>
      <c r="J336" s="77" t="str">
        <f>IF(B336&gt;=1,SUM(B336*I336),"")</f>
        <v/>
      </c>
    </row>
    <row r="337" spans="2:10" x14ac:dyDescent="0.2">
      <c r="B337" s="241"/>
      <c r="C337" s="588"/>
      <c r="D337" s="599" t="s">
        <v>812</v>
      </c>
      <c r="E337" s="53" t="s">
        <v>10</v>
      </c>
      <c r="F337" s="9">
        <v>2005</v>
      </c>
      <c r="G337" s="10" t="s">
        <v>669</v>
      </c>
      <c r="H337" s="9">
        <v>2012</v>
      </c>
      <c r="I337" s="84">
        <v>199.47</v>
      </c>
      <c r="J337" s="77" t="str">
        <f>IF(B337&gt;=1,SUM(B337*I337),"")</f>
        <v/>
      </c>
    </row>
    <row r="338" spans="2:10" x14ac:dyDescent="0.2">
      <c r="B338" s="476"/>
      <c r="C338" s="587"/>
      <c r="D338" s="596" t="s">
        <v>2072</v>
      </c>
      <c r="E338" s="55" t="s">
        <v>2247</v>
      </c>
      <c r="F338" s="9">
        <v>2005</v>
      </c>
      <c r="G338" s="10" t="s">
        <v>669</v>
      </c>
      <c r="H338" s="9">
        <v>2012</v>
      </c>
      <c r="I338" s="87">
        <v>374.97</v>
      </c>
      <c r="J338" s="77" t="str">
        <f>IF(B338&gt;=1,SUM(B338*I338),"")</f>
        <v/>
      </c>
    </row>
    <row r="339" spans="2:10" x14ac:dyDescent="0.2">
      <c r="B339" s="241"/>
      <c r="C339" s="588"/>
      <c r="D339" s="599" t="s">
        <v>2073</v>
      </c>
      <c r="E339" s="53" t="s">
        <v>2071</v>
      </c>
      <c r="F339" s="9">
        <v>2005</v>
      </c>
      <c r="G339" s="10" t="s">
        <v>669</v>
      </c>
      <c r="H339" s="9">
        <v>2012</v>
      </c>
      <c r="I339" s="84">
        <v>374.97</v>
      </c>
      <c r="J339" s="77" t="str">
        <f>IF(B339&gt;=1,SUM(B339*I339),"")</f>
        <v/>
      </c>
    </row>
    <row r="340" spans="2:10" s="47" customFormat="1" ht="17.25" customHeight="1" x14ac:dyDescent="0.2">
      <c r="B340" s="13"/>
      <c r="C340" s="586"/>
      <c r="D340" s="682" t="s">
        <v>2074</v>
      </c>
      <c r="E340" s="23"/>
      <c r="F340" s="24"/>
      <c r="G340" s="23"/>
      <c r="H340" s="24"/>
      <c r="I340" s="92"/>
      <c r="J340" s="29"/>
    </row>
    <row r="341" spans="2:10" s="47" customFormat="1" ht="9.75" customHeight="1" x14ac:dyDescent="0.2">
      <c r="B341" s="369" t="s">
        <v>682</v>
      </c>
      <c r="C341" s="686"/>
      <c r="D341" s="141"/>
      <c r="E341" s="23"/>
      <c r="F341" s="24"/>
      <c r="G341" s="23"/>
      <c r="H341" s="24"/>
      <c r="I341" s="92"/>
      <c r="J341" s="29"/>
    </row>
    <row r="342" spans="2:10" s="47" customFormat="1" x14ac:dyDescent="0.2">
      <c r="B342" s="988"/>
      <c r="C342" s="586"/>
      <c r="D342" s="680" t="s">
        <v>2075</v>
      </c>
      <c r="E342" s="23"/>
      <c r="F342" s="24"/>
      <c r="G342" s="23"/>
      <c r="H342" s="24"/>
      <c r="I342" s="1022">
        <v>55.97</v>
      </c>
      <c r="J342" s="990" t="str">
        <f>IF(B342&gt;=1,SUM(B342*I342),"")</f>
        <v/>
      </c>
    </row>
    <row r="343" spans="2:10" x14ac:dyDescent="0.2">
      <c r="B343" s="989"/>
      <c r="C343" s="581" t="s">
        <v>908</v>
      </c>
      <c r="D343" s="596" t="s">
        <v>1036</v>
      </c>
      <c r="E343" s="55" t="s">
        <v>2076</v>
      </c>
      <c r="F343" s="9">
        <v>2005</v>
      </c>
      <c r="G343" s="10" t="s">
        <v>669</v>
      </c>
      <c r="H343" s="9">
        <v>2012</v>
      </c>
      <c r="I343" s="1023"/>
      <c r="J343" s="991"/>
    </row>
    <row r="344" spans="2:10" x14ac:dyDescent="0.2">
      <c r="B344" s="241"/>
      <c r="C344" s="645" t="s">
        <v>909</v>
      </c>
      <c r="D344" s="597" t="s">
        <v>2010</v>
      </c>
      <c r="E344" s="53" t="s">
        <v>2077</v>
      </c>
      <c r="F344" s="9">
        <v>2005</v>
      </c>
      <c r="G344" s="10" t="s">
        <v>669</v>
      </c>
      <c r="H344" s="9">
        <v>2012</v>
      </c>
      <c r="I344" s="84">
        <v>65.97</v>
      </c>
      <c r="J344" s="77" t="str">
        <f>IF(B344&gt;=1,SUM(B344*I344),"")</f>
        <v/>
      </c>
    </row>
    <row r="345" spans="2:10" x14ac:dyDescent="0.2">
      <c r="B345" s="236"/>
      <c r="C345" s="562" t="s">
        <v>910</v>
      </c>
      <c r="D345" s="99" t="s">
        <v>2013</v>
      </c>
      <c r="E345" s="53" t="s">
        <v>2078</v>
      </c>
      <c r="F345" s="9">
        <v>2005</v>
      </c>
      <c r="G345" s="10" t="s">
        <v>669</v>
      </c>
      <c r="H345" s="9">
        <v>2012</v>
      </c>
      <c r="I345" s="84">
        <v>9.4700000000000006</v>
      </c>
      <c r="J345" s="77" t="str">
        <f>IF(B345&gt;=1,SUM(B345*I345),"")</f>
        <v/>
      </c>
    </row>
    <row r="346" spans="2:10" x14ac:dyDescent="0.2">
      <c r="B346" s="236"/>
      <c r="C346" s="566" t="s">
        <v>911</v>
      </c>
      <c r="D346" s="52" t="s">
        <v>2014</v>
      </c>
      <c r="E346" s="53" t="s">
        <v>2079</v>
      </c>
      <c r="F346" s="9">
        <v>2005</v>
      </c>
      <c r="G346" s="10" t="s">
        <v>669</v>
      </c>
      <c r="H346" s="9">
        <v>2012</v>
      </c>
      <c r="I346" s="84">
        <v>10.47</v>
      </c>
      <c r="J346" s="77" t="str">
        <f>IF(B346&gt;=1,SUM(B346*I346),"")</f>
        <v/>
      </c>
    </row>
    <row r="347" spans="2:10" x14ac:dyDescent="0.2">
      <c r="B347" s="236"/>
      <c r="C347" s="566" t="s">
        <v>912</v>
      </c>
      <c r="D347" s="52" t="s">
        <v>2016</v>
      </c>
      <c r="E347" s="53" t="s">
        <v>2080</v>
      </c>
      <c r="F347" s="39">
        <v>2005</v>
      </c>
      <c r="G347" s="38" t="s">
        <v>669</v>
      </c>
      <c r="H347" s="39">
        <v>2012</v>
      </c>
      <c r="I347" s="84">
        <v>10.47</v>
      </c>
      <c r="J347" s="77" t="str">
        <f>IF(B347&gt;=1,SUM(B347*I347),"")</f>
        <v/>
      </c>
    </row>
    <row r="348" spans="2:10" s="47" customFormat="1" ht="20.25" customHeight="1" x14ac:dyDescent="0.2">
      <c r="B348" s="40"/>
      <c r="C348" s="40"/>
      <c r="D348" s="126"/>
      <c r="E348" s="108"/>
      <c r="F348" s="108"/>
      <c r="G348" s="108"/>
      <c r="H348" s="976" t="s">
        <v>2158</v>
      </c>
      <c r="I348" s="976"/>
      <c r="J348" s="234">
        <f>SUM(J321:J347)</f>
        <v>0</v>
      </c>
    </row>
    <row r="349" spans="2:10" ht="21" customHeight="1" x14ac:dyDescent="0.2">
      <c r="B349" s="40"/>
      <c r="C349" s="40"/>
      <c r="D349" s="1021"/>
      <c r="E349" s="1021"/>
      <c r="F349" s="7"/>
      <c r="G349" s="978" t="s">
        <v>355</v>
      </c>
      <c r="H349" s="978"/>
      <c r="I349" s="978"/>
      <c r="J349" s="478">
        <f>J348*18.75%</f>
        <v>0</v>
      </c>
    </row>
    <row r="350" spans="2:10" ht="20.25" customHeight="1" x14ac:dyDescent="0.2">
      <c r="B350" s="40"/>
      <c r="C350" s="40"/>
      <c r="D350" s="1020"/>
      <c r="E350" s="1020"/>
      <c r="F350" s="7"/>
      <c r="G350" s="42"/>
      <c r="H350" s="979" t="s">
        <v>2320</v>
      </c>
      <c r="I350" s="979"/>
      <c r="J350" s="235">
        <f>SUM(J348+J349)</f>
        <v>0</v>
      </c>
    </row>
    <row r="351" spans="2:10" s="47" customFormat="1" x14ac:dyDescent="0.2">
      <c r="B351" s="574" t="s">
        <v>682</v>
      </c>
      <c r="C351" s="674"/>
      <c r="D351" s="575"/>
      <c r="E351" s="23"/>
      <c r="F351" s="24"/>
      <c r="G351" s="23"/>
      <c r="H351" s="24"/>
      <c r="I351" s="92"/>
      <c r="J351" s="29"/>
    </row>
    <row r="352" spans="2:10" s="47" customFormat="1" x14ac:dyDescent="0.2">
      <c r="B352" s="988"/>
      <c r="C352" s="586"/>
      <c r="D352" s="680" t="s">
        <v>38</v>
      </c>
      <c r="E352" s="23"/>
      <c r="F352" s="24"/>
      <c r="G352" s="23"/>
      <c r="H352" s="24"/>
      <c r="I352" s="1022">
        <v>249.97</v>
      </c>
      <c r="J352" s="990" t="str">
        <f>IF(B352&gt;=1,SUM(B352*I352),"")</f>
        <v/>
      </c>
    </row>
    <row r="353" spans="2:10" ht="25.5" x14ac:dyDescent="0.2">
      <c r="B353" s="989"/>
      <c r="C353" s="581"/>
      <c r="D353" s="687" t="s">
        <v>2018</v>
      </c>
      <c r="E353" s="55" t="s">
        <v>2081</v>
      </c>
      <c r="F353" s="9">
        <v>2005</v>
      </c>
      <c r="G353" s="10" t="s">
        <v>669</v>
      </c>
      <c r="H353" s="9">
        <v>2012</v>
      </c>
      <c r="I353" s="1024"/>
      <c r="J353" s="996"/>
    </row>
    <row r="354" spans="2:10" x14ac:dyDescent="0.2">
      <c r="B354" s="476"/>
      <c r="C354" s="587"/>
      <c r="D354" s="651" t="s">
        <v>2020</v>
      </c>
      <c r="E354" s="55" t="s">
        <v>2082</v>
      </c>
      <c r="F354" s="9">
        <v>2005</v>
      </c>
      <c r="G354" s="10" t="s">
        <v>669</v>
      </c>
      <c r="H354" s="9">
        <v>2012</v>
      </c>
      <c r="I354" s="87">
        <v>196.97</v>
      </c>
      <c r="J354" s="77" t="str">
        <f>IF(B354&gt;=1,SUM(B354*I354),"")</f>
        <v/>
      </c>
    </row>
    <row r="355" spans="2:10" x14ac:dyDescent="0.2">
      <c r="B355" s="241"/>
      <c r="C355" s="588"/>
      <c r="D355" s="597" t="s">
        <v>743</v>
      </c>
      <c r="E355" s="53" t="s">
        <v>2083</v>
      </c>
      <c r="F355" s="9">
        <v>2005</v>
      </c>
      <c r="G355" s="10" t="s">
        <v>669</v>
      </c>
      <c r="H355" s="9">
        <v>2012</v>
      </c>
      <c r="I355" s="84">
        <v>106.97</v>
      </c>
      <c r="J355" s="77" t="str">
        <f>IF(B355&gt;=1,SUM(B355*I355),"")</f>
        <v/>
      </c>
    </row>
    <row r="356" spans="2:10" x14ac:dyDescent="0.2">
      <c r="B356" s="241"/>
      <c r="C356" s="588"/>
      <c r="D356" s="599" t="s">
        <v>745</v>
      </c>
      <c r="E356" s="53" t="s">
        <v>746</v>
      </c>
      <c r="F356" s="9">
        <v>2005</v>
      </c>
      <c r="G356" s="10" t="s">
        <v>669</v>
      </c>
      <c r="H356" s="9">
        <v>2012</v>
      </c>
      <c r="I356" s="84">
        <v>176.52</v>
      </c>
      <c r="J356" s="77" t="str">
        <f>IF(B356&gt;=1,SUM(B356*I356),"")</f>
        <v/>
      </c>
    </row>
    <row r="357" spans="2:10" x14ac:dyDescent="0.2">
      <c r="B357" s="241"/>
      <c r="C357" s="587"/>
      <c r="D357" s="596" t="s">
        <v>1512</v>
      </c>
      <c r="E357" s="53" t="s">
        <v>1234</v>
      </c>
      <c r="F357" s="9">
        <v>2005</v>
      </c>
      <c r="G357" s="10" t="s">
        <v>669</v>
      </c>
      <c r="H357" s="9">
        <v>2012</v>
      </c>
      <c r="I357" s="84">
        <v>299.97000000000003</v>
      </c>
      <c r="J357" s="77" t="str">
        <f>IF(B357&gt;=1,SUM(B357*I357),"")</f>
        <v/>
      </c>
    </row>
    <row r="358" spans="2:10" x14ac:dyDescent="0.2">
      <c r="B358" s="476"/>
      <c r="C358" s="587"/>
      <c r="D358" s="651" t="s">
        <v>571</v>
      </c>
      <c r="E358" s="55" t="s">
        <v>1235</v>
      </c>
      <c r="F358" s="9">
        <v>2005</v>
      </c>
      <c r="G358" s="10" t="s">
        <v>669</v>
      </c>
      <c r="H358" s="9">
        <v>2012</v>
      </c>
      <c r="I358" s="87">
        <v>299.97000000000003</v>
      </c>
      <c r="J358" s="61" t="str">
        <f t="shared" ref="J358:J363" si="11">IF(B358&gt;=1,SUM(B358*I358),"")</f>
        <v/>
      </c>
    </row>
    <row r="359" spans="2:10" x14ac:dyDescent="0.2">
      <c r="B359" s="241"/>
      <c r="C359" s="588"/>
      <c r="D359" s="599" t="s">
        <v>809</v>
      </c>
      <c r="E359" s="53" t="s">
        <v>1236</v>
      </c>
      <c r="F359" s="9">
        <v>2005</v>
      </c>
      <c r="G359" s="10" t="s">
        <v>669</v>
      </c>
      <c r="H359" s="9">
        <v>2012</v>
      </c>
      <c r="I359" s="84">
        <v>116.97</v>
      </c>
      <c r="J359" s="77" t="str">
        <f t="shared" si="11"/>
        <v/>
      </c>
    </row>
    <row r="360" spans="2:10" x14ac:dyDescent="0.2">
      <c r="B360" s="241"/>
      <c r="C360" s="588"/>
      <c r="D360" s="599" t="s">
        <v>810</v>
      </c>
      <c r="E360" s="53" t="s">
        <v>1237</v>
      </c>
      <c r="F360" s="9">
        <v>2005</v>
      </c>
      <c r="G360" s="10" t="s">
        <v>669</v>
      </c>
      <c r="H360" s="9">
        <v>2012</v>
      </c>
      <c r="I360" s="84">
        <v>49.97</v>
      </c>
      <c r="J360" s="77" t="str">
        <f t="shared" si="11"/>
        <v/>
      </c>
    </row>
    <row r="361" spans="2:10" x14ac:dyDescent="0.2">
      <c r="B361" s="241"/>
      <c r="C361" s="588"/>
      <c r="D361" s="599" t="s">
        <v>812</v>
      </c>
      <c r="E361" s="53" t="s">
        <v>1238</v>
      </c>
      <c r="F361" s="9">
        <v>2005</v>
      </c>
      <c r="G361" s="10" t="s">
        <v>669</v>
      </c>
      <c r="H361" s="9">
        <v>2012</v>
      </c>
      <c r="I361" s="84">
        <v>199.47</v>
      </c>
      <c r="J361" s="77" t="str">
        <f t="shared" si="11"/>
        <v/>
      </c>
    </row>
    <row r="362" spans="2:10" x14ac:dyDescent="0.2">
      <c r="B362" s="241"/>
      <c r="C362" s="587"/>
      <c r="D362" s="596" t="s">
        <v>2072</v>
      </c>
      <c r="E362" s="53" t="s">
        <v>1239</v>
      </c>
      <c r="F362" s="9">
        <v>2005</v>
      </c>
      <c r="G362" s="10" t="s">
        <v>669</v>
      </c>
      <c r="H362" s="9">
        <v>2012</v>
      </c>
      <c r="I362" s="84">
        <v>374.97</v>
      </c>
      <c r="J362" s="77" t="str">
        <f t="shared" si="11"/>
        <v/>
      </c>
    </row>
    <row r="363" spans="2:10" x14ac:dyDescent="0.2">
      <c r="B363" s="241"/>
      <c r="C363" s="588"/>
      <c r="D363" s="599" t="s">
        <v>2073</v>
      </c>
      <c r="E363" s="53" t="s">
        <v>1240</v>
      </c>
      <c r="F363" s="9">
        <v>2005</v>
      </c>
      <c r="G363" s="10" t="s">
        <v>669</v>
      </c>
      <c r="H363" s="9">
        <v>2012</v>
      </c>
      <c r="I363" s="84">
        <v>374.97</v>
      </c>
      <c r="J363" s="77" t="str">
        <f t="shared" si="11"/>
        <v/>
      </c>
    </row>
    <row r="364" spans="2:10" s="47" customFormat="1" ht="15.75" customHeight="1" x14ac:dyDescent="0.2">
      <c r="B364" s="13"/>
      <c r="C364" s="586"/>
      <c r="D364" s="682" t="s">
        <v>1258</v>
      </c>
      <c r="E364" s="23"/>
      <c r="F364" s="24"/>
      <c r="G364" s="23"/>
      <c r="H364" s="24"/>
      <c r="I364" s="92"/>
      <c r="J364" s="29"/>
    </row>
    <row r="365" spans="2:10" s="47" customFormat="1" ht="12.75" customHeight="1" x14ac:dyDescent="0.2">
      <c r="B365" s="13"/>
      <c r="C365" s="586"/>
      <c r="D365" s="682" t="s">
        <v>1257</v>
      </c>
      <c r="E365" s="23"/>
      <c r="F365" s="24"/>
      <c r="G365" s="23"/>
      <c r="H365" s="24"/>
      <c r="I365" s="92"/>
      <c r="J365" s="29"/>
    </row>
    <row r="366" spans="2:10" s="47" customFormat="1" ht="11.25" customHeight="1" x14ac:dyDescent="0.2">
      <c r="B366" s="574" t="s">
        <v>682</v>
      </c>
      <c r="C366" s="674"/>
      <c r="D366" s="575"/>
      <c r="E366" s="23"/>
      <c r="F366" s="24"/>
      <c r="G366" s="23"/>
      <c r="H366" s="24"/>
      <c r="I366" s="92"/>
      <c r="J366" s="29"/>
    </row>
    <row r="367" spans="2:10" s="47" customFormat="1" x14ac:dyDescent="0.2">
      <c r="B367" s="988"/>
      <c r="C367" s="586"/>
      <c r="D367" s="680" t="s">
        <v>1242</v>
      </c>
      <c r="E367" s="23"/>
      <c r="F367" s="24"/>
      <c r="G367" s="23"/>
      <c r="H367" s="24"/>
      <c r="I367" s="1022">
        <v>55.97</v>
      </c>
      <c r="J367" s="990" t="str">
        <f>IF(B367&gt;=1,SUM(B367*I367),"")</f>
        <v/>
      </c>
    </row>
    <row r="368" spans="2:10" x14ac:dyDescent="0.2">
      <c r="B368" s="989"/>
      <c r="C368" s="581" t="s">
        <v>913</v>
      </c>
      <c r="D368" s="596" t="s">
        <v>1036</v>
      </c>
      <c r="E368" s="55" t="s">
        <v>1243</v>
      </c>
      <c r="F368" s="9">
        <v>2005</v>
      </c>
      <c r="G368" s="10" t="s">
        <v>669</v>
      </c>
      <c r="H368" s="9">
        <v>2012</v>
      </c>
      <c r="I368" s="1023"/>
      <c r="J368" s="991"/>
    </row>
    <row r="369" spans="2:10" x14ac:dyDescent="0.2">
      <c r="B369" s="241"/>
      <c r="C369" s="588" t="s">
        <v>914</v>
      </c>
      <c r="D369" s="597" t="s">
        <v>2010</v>
      </c>
      <c r="E369" s="53" t="s">
        <v>1244</v>
      </c>
      <c r="F369" s="9">
        <v>2005</v>
      </c>
      <c r="G369" s="10" t="s">
        <v>669</v>
      </c>
      <c r="H369" s="9">
        <v>2012</v>
      </c>
      <c r="I369" s="84">
        <v>65.97</v>
      </c>
      <c r="J369" s="77" t="str">
        <f>IF(B369&gt;=1,SUM(B369*I369),"")</f>
        <v/>
      </c>
    </row>
    <row r="370" spans="2:10" ht="13.5" customHeight="1" x14ac:dyDescent="0.2">
      <c r="B370" s="241"/>
      <c r="C370" s="645" t="s">
        <v>915</v>
      </c>
      <c r="D370" s="597" t="s">
        <v>2013</v>
      </c>
      <c r="E370" s="53" t="s">
        <v>1245</v>
      </c>
      <c r="F370" s="9">
        <v>2005</v>
      </c>
      <c r="G370" s="10" t="s">
        <v>669</v>
      </c>
      <c r="H370" s="9">
        <v>2012</v>
      </c>
      <c r="I370" s="83">
        <v>9.4700000000000006</v>
      </c>
      <c r="J370" s="77" t="str">
        <f>IF(B370&gt;=1,SUM(B370*I370),"")</f>
        <v/>
      </c>
    </row>
    <row r="371" spans="2:10" x14ac:dyDescent="0.2">
      <c r="B371" s="236"/>
      <c r="C371" s="562" t="s">
        <v>916</v>
      </c>
      <c r="D371" s="52" t="s">
        <v>1241</v>
      </c>
      <c r="E371" s="53" t="s">
        <v>1246</v>
      </c>
      <c r="F371" s="9">
        <v>2005</v>
      </c>
      <c r="G371" s="10" t="s">
        <v>669</v>
      </c>
      <c r="H371" s="9">
        <v>2012</v>
      </c>
      <c r="I371" s="84">
        <v>10.47</v>
      </c>
      <c r="J371" s="77" t="str">
        <f>IF(B371&gt;=1,SUM(B371*I371),"")</f>
        <v/>
      </c>
    </row>
    <row r="372" spans="2:10" x14ac:dyDescent="0.2">
      <c r="B372" s="236"/>
      <c r="C372" s="566" t="s">
        <v>917</v>
      </c>
      <c r="D372" s="52" t="s">
        <v>2016</v>
      </c>
      <c r="E372" s="53" t="s">
        <v>1247</v>
      </c>
      <c r="F372" s="9">
        <v>2005</v>
      </c>
      <c r="G372" s="10" t="s">
        <v>669</v>
      </c>
      <c r="H372" s="9">
        <v>2012</v>
      </c>
      <c r="I372" s="84">
        <v>10.47</v>
      </c>
      <c r="J372" s="77" t="str">
        <f>IF(B372&gt;=1,SUM(B372*I372),"")</f>
        <v/>
      </c>
    </row>
    <row r="373" spans="2:10" ht="26.25" customHeight="1" x14ac:dyDescent="0.2">
      <c r="B373" s="236"/>
      <c r="C373" s="566"/>
      <c r="D373" s="218" t="s">
        <v>1701</v>
      </c>
      <c r="E373" s="53" t="s">
        <v>1248</v>
      </c>
      <c r="F373" s="9">
        <v>2005</v>
      </c>
      <c r="G373" s="10" t="s">
        <v>669</v>
      </c>
      <c r="H373" s="9">
        <v>2012</v>
      </c>
      <c r="I373" s="84">
        <v>219.47</v>
      </c>
      <c r="J373" s="77" t="str">
        <f>IF(B373&gt;=1,SUM(B373*I373),"")</f>
        <v/>
      </c>
    </row>
    <row r="374" spans="2:10" x14ac:dyDescent="0.2">
      <c r="B374" s="236"/>
      <c r="C374" s="566"/>
      <c r="D374" s="52" t="s">
        <v>2020</v>
      </c>
      <c r="E374" s="53"/>
      <c r="F374" s="9">
        <v>2005</v>
      </c>
      <c r="G374" s="10" t="s">
        <v>669</v>
      </c>
      <c r="H374" s="9">
        <v>2012</v>
      </c>
      <c r="I374" s="84">
        <v>210.76</v>
      </c>
      <c r="J374" s="77" t="str">
        <f t="shared" ref="J374:J387" si="12">IF(B374&gt;=1,SUM(B374*I374),"")</f>
        <v/>
      </c>
    </row>
    <row r="375" spans="2:10" x14ac:dyDescent="0.2">
      <c r="B375" s="236"/>
      <c r="C375" s="566"/>
      <c r="D375" s="99" t="s">
        <v>743</v>
      </c>
      <c r="E375" s="53"/>
      <c r="F375" s="9">
        <v>2005</v>
      </c>
      <c r="G375" s="10" t="s">
        <v>669</v>
      </c>
      <c r="H375" s="9">
        <v>2012</v>
      </c>
      <c r="I375" s="84">
        <v>114.46</v>
      </c>
      <c r="J375" s="77" t="str">
        <f t="shared" si="12"/>
        <v/>
      </c>
    </row>
    <row r="376" spans="2:10" x14ac:dyDescent="0.2">
      <c r="B376" s="236"/>
      <c r="C376" s="566"/>
      <c r="D376" s="52" t="s">
        <v>745</v>
      </c>
      <c r="E376" s="53"/>
      <c r="F376" s="9">
        <v>2005</v>
      </c>
      <c r="G376" s="10" t="s">
        <v>669</v>
      </c>
      <c r="H376" s="9">
        <v>2012</v>
      </c>
      <c r="I376" s="84">
        <v>176.52</v>
      </c>
      <c r="J376" s="77" t="str">
        <f>IF(B376&gt;=1,SUM(B376*I376),"")</f>
        <v/>
      </c>
    </row>
    <row r="377" spans="2:10" x14ac:dyDescent="0.2">
      <c r="B377" s="238"/>
      <c r="C377" s="562"/>
      <c r="D377" s="104" t="s">
        <v>1512</v>
      </c>
      <c r="E377" s="55" t="s">
        <v>1259</v>
      </c>
      <c r="F377" s="9">
        <v>2005</v>
      </c>
      <c r="G377" s="10" t="s">
        <v>669</v>
      </c>
      <c r="H377" s="9">
        <v>2012</v>
      </c>
      <c r="I377" s="87">
        <v>320.97000000000003</v>
      </c>
      <c r="J377" s="77" t="str">
        <f>IF(B377&gt;=1,SUM(B377*I377),"")</f>
        <v/>
      </c>
    </row>
    <row r="378" spans="2:10" x14ac:dyDescent="0.2">
      <c r="B378" s="236"/>
      <c r="C378" s="566"/>
      <c r="D378" s="99" t="s">
        <v>1249</v>
      </c>
      <c r="E378" s="53" t="s">
        <v>1250</v>
      </c>
      <c r="F378" s="39">
        <v>2005</v>
      </c>
      <c r="G378" s="38" t="s">
        <v>669</v>
      </c>
      <c r="H378" s="39">
        <v>2012</v>
      </c>
      <c r="I378" s="84">
        <v>299.97000000000003</v>
      </c>
      <c r="J378" s="77" t="str">
        <f>IF(B378&gt;=1,SUM(B378*I378),"")</f>
        <v/>
      </c>
    </row>
    <row r="379" spans="2:10" s="47" customFormat="1" ht="20.25" customHeight="1" x14ac:dyDescent="0.2">
      <c r="B379" s="40"/>
      <c r="C379" s="40"/>
      <c r="D379" s="126"/>
      <c r="E379" s="108"/>
      <c r="F379" s="108"/>
      <c r="G379" s="108"/>
      <c r="H379" s="976" t="s">
        <v>2158</v>
      </c>
      <c r="I379" s="976"/>
      <c r="J379" s="234">
        <f>SUM(J352:J378)</f>
        <v>0</v>
      </c>
    </row>
    <row r="380" spans="2:10" ht="21" customHeight="1" x14ac:dyDescent="0.2">
      <c r="B380" s="40"/>
      <c r="C380" s="40"/>
      <c r="D380" s="1021"/>
      <c r="E380" s="1021"/>
      <c r="F380" s="7"/>
      <c r="G380" s="978" t="s">
        <v>355</v>
      </c>
      <c r="H380" s="978"/>
      <c r="I380" s="978"/>
      <c r="J380" s="478">
        <f>J379*18.75%</f>
        <v>0</v>
      </c>
    </row>
    <row r="381" spans="2:10" ht="20.25" customHeight="1" x14ac:dyDescent="0.2">
      <c r="B381" s="40"/>
      <c r="C381" s="40"/>
      <c r="D381" s="1020"/>
      <c r="E381" s="1020"/>
      <c r="F381" s="7"/>
      <c r="G381" s="42"/>
      <c r="H381" s="979" t="s">
        <v>2320</v>
      </c>
      <c r="I381" s="979"/>
      <c r="J381" s="235">
        <f>SUM(J379+J380)</f>
        <v>0</v>
      </c>
    </row>
    <row r="382" spans="2:10" ht="16.5" customHeight="1" x14ac:dyDescent="0.2">
      <c r="B382" s="40"/>
      <c r="C382" s="602"/>
      <c r="D382" s="680" t="s">
        <v>1312</v>
      </c>
      <c r="E382" s="744"/>
      <c r="F382" s="114"/>
      <c r="G382" s="113"/>
      <c r="H382" s="114"/>
      <c r="I382" s="114"/>
      <c r="J382" s="499"/>
    </row>
    <row r="383" spans="2:10" s="47" customFormat="1" x14ac:dyDescent="0.2">
      <c r="B383" s="238"/>
      <c r="C383" s="562"/>
      <c r="D383" s="56" t="s">
        <v>809</v>
      </c>
      <c r="E383" s="55" t="s">
        <v>1251</v>
      </c>
      <c r="F383" s="9">
        <v>2005</v>
      </c>
      <c r="G383" s="10" t="s">
        <v>669</v>
      </c>
      <c r="H383" s="9">
        <v>2012</v>
      </c>
      <c r="I383" s="87">
        <v>116.97</v>
      </c>
      <c r="J383" s="61" t="str">
        <f t="shared" si="12"/>
        <v/>
      </c>
    </row>
    <row r="384" spans="2:10" x14ac:dyDescent="0.2">
      <c r="B384" s="236"/>
      <c r="C384" s="566"/>
      <c r="D384" s="52" t="s">
        <v>810</v>
      </c>
      <c r="E384" s="53" t="s">
        <v>1252</v>
      </c>
      <c r="F384" s="9">
        <v>2005</v>
      </c>
      <c r="G384" s="10" t="s">
        <v>669</v>
      </c>
      <c r="H384" s="9">
        <v>2012</v>
      </c>
      <c r="I384" s="84">
        <v>49.97</v>
      </c>
      <c r="J384" s="77" t="str">
        <f t="shared" si="12"/>
        <v/>
      </c>
    </row>
    <row r="385" spans="2:10" x14ac:dyDescent="0.2">
      <c r="B385" s="236"/>
      <c r="C385" s="566"/>
      <c r="D385" s="52" t="s">
        <v>812</v>
      </c>
      <c r="E385" s="53" t="s">
        <v>1253</v>
      </c>
      <c r="F385" s="9">
        <v>2005</v>
      </c>
      <c r="G385" s="10" t="s">
        <v>669</v>
      </c>
      <c r="H385" s="9">
        <v>2012</v>
      </c>
      <c r="I385" s="84">
        <v>199.47</v>
      </c>
      <c r="J385" s="77" t="str">
        <f t="shared" si="12"/>
        <v/>
      </c>
    </row>
    <row r="386" spans="2:10" x14ac:dyDescent="0.2">
      <c r="B386" s="236"/>
      <c r="C386" s="562"/>
      <c r="D386" s="104" t="s">
        <v>2072</v>
      </c>
      <c r="E386" s="53" t="s">
        <v>1254</v>
      </c>
      <c r="F386" s="9">
        <v>2005</v>
      </c>
      <c r="G386" s="10" t="s">
        <v>669</v>
      </c>
      <c r="H386" s="9">
        <v>2012</v>
      </c>
      <c r="I386" s="84">
        <v>374.97</v>
      </c>
      <c r="J386" s="77" t="str">
        <f t="shared" si="12"/>
        <v/>
      </c>
    </row>
    <row r="387" spans="2:10" x14ac:dyDescent="0.2">
      <c r="B387" s="236"/>
      <c r="C387" s="563"/>
      <c r="D387" s="52" t="s">
        <v>2073</v>
      </c>
      <c r="E387" s="53" t="s">
        <v>1255</v>
      </c>
      <c r="F387" s="9">
        <v>2005</v>
      </c>
      <c r="G387" s="10" t="s">
        <v>669</v>
      </c>
      <c r="H387" s="9">
        <v>2012</v>
      </c>
      <c r="I387" s="84">
        <v>374.97</v>
      </c>
      <c r="J387" s="77" t="str">
        <f t="shared" si="12"/>
        <v/>
      </c>
    </row>
    <row r="388" spans="2:10" s="47" customFormat="1" ht="14.25" customHeight="1" x14ac:dyDescent="0.2">
      <c r="B388" s="13"/>
      <c r="C388" s="586"/>
      <c r="D388" s="682" t="s">
        <v>1256</v>
      </c>
      <c r="E388" s="23"/>
      <c r="F388" s="24"/>
      <c r="G388" s="23"/>
      <c r="H388" s="24"/>
      <c r="I388" s="92"/>
      <c r="J388" s="29"/>
    </row>
    <row r="389" spans="2:10" s="47" customFormat="1" ht="12" customHeight="1" x14ac:dyDescent="0.2">
      <c r="B389" s="13"/>
      <c r="C389" s="586"/>
      <c r="D389" s="682" t="s">
        <v>1260</v>
      </c>
      <c r="E389" s="23"/>
      <c r="F389" s="24"/>
      <c r="G389" s="23"/>
      <c r="H389" s="24"/>
      <c r="I389" s="92"/>
      <c r="J389" s="29"/>
    </row>
    <row r="390" spans="2:10" s="47" customFormat="1" x14ac:dyDescent="0.2">
      <c r="B390" s="574" t="s">
        <v>682</v>
      </c>
      <c r="C390" s="674"/>
      <c r="D390" s="575"/>
      <c r="E390" s="23"/>
      <c r="F390" s="24"/>
      <c r="G390" s="23"/>
      <c r="H390" s="24"/>
      <c r="I390" s="92"/>
      <c r="J390" s="29"/>
    </row>
    <row r="391" spans="2:10" s="47" customFormat="1" x14ac:dyDescent="0.2">
      <c r="B391" s="988"/>
      <c r="C391" s="586"/>
      <c r="D391" s="680" t="s">
        <v>1261</v>
      </c>
      <c r="E391" s="23"/>
      <c r="F391" s="24"/>
      <c r="G391" s="23"/>
      <c r="H391" s="24"/>
      <c r="I391" s="1022">
        <v>62.63</v>
      </c>
      <c r="J391" s="990" t="str">
        <f>IF(B391&gt;=1,SUM(B391*I391),"")</f>
        <v/>
      </c>
    </row>
    <row r="392" spans="2:10" x14ac:dyDescent="0.2">
      <c r="B392" s="989"/>
      <c r="C392" s="581" t="s">
        <v>918</v>
      </c>
      <c r="D392" s="596" t="s">
        <v>1036</v>
      </c>
      <c r="E392" s="55" t="s">
        <v>1262</v>
      </c>
      <c r="F392" s="9">
        <v>2005</v>
      </c>
      <c r="G392" s="10" t="s">
        <v>669</v>
      </c>
      <c r="H392" s="9">
        <v>2012</v>
      </c>
      <c r="I392" s="1023"/>
      <c r="J392" s="991"/>
    </row>
    <row r="393" spans="2:10" x14ac:dyDescent="0.2">
      <c r="B393" s="241"/>
      <c r="C393" s="645" t="s">
        <v>919</v>
      </c>
      <c r="D393" s="597" t="s">
        <v>126</v>
      </c>
      <c r="E393" s="53" t="s">
        <v>1263</v>
      </c>
      <c r="F393" s="9">
        <v>2005</v>
      </c>
      <c r="G393" s="10" t="s">
        <v>669</v>
      </c>
      <c r="H393" s="9">
        <v>2012</v>
      </c>
      <c r="I393" s="84">
        <v>12.47</v>
      </c>
      <c r="J393" s="77" t="str">
        <f>IF(B393&gt;=1,SUM(B393*I393),"")</f>
        <v/>
      </c>
    </row>
    <row r="394" spans="2:10" ht="13.5" customHeight="1" x14ac:dyDescent="0.2">
      <c r="B394" s="236"/>
      <c r="C394" s="562" t="s">
        <v>920</v>
      </c>
      <c r="D394" s="99" t="s">
        <v>1264</v>
      </c>
      <c r="E394" s="53" t="s">
        <v>1265</v>
      </c>
      <c r="F394" s="9">
        <v>2005</v>
      </c>
      <c r="G394" s="10" t="s">
        <v>669</v>
      </c>
      <c r="H394" s="9">
        <v>2012</v>
      </c>
      <c r="I394" s="83">
        <v>4.47</v>
      </c>
      <c r="J394" s="77" t="str">
        <f>IF(B394&gt;=1,SUM(B394*I394),"")</f>
        <v/>
      </c>
    </row>
    <row r="395" spans="2:10" x14ac:dyDescent="0.2">
      <c r="B395" s="236"/>
      <c r="C395" s="566" t="s">
        <v>921</v>
      </c>
      <c r="D395" s="52" t="s">
        <v>538</v>
      </c>
      <c r="E395" s="53" t="s">
        <v>1266</v>
      </c>
      <c r="F395" s="9">
        <v>2005</v>
      </c>
      <c r="G395" s="10" t="s">
        <v>669</v>
      </c>
      <c r="H395" s="9">
        <v>2012</v>
      </c>
      <c r="I395" s="84">
        <v>41.47</v>
      </c>
      <c r="J395" s="77" t="str">
        <f>IF(B395&gt;=1,SUM(B395*I395),"")</f>
        <v/>
      </c>
    </row>
    <row r="396" spans="2:10" x14ac:dyDescent="0.2">
      <c r="B396" s="236"/>
      <c r="C396" s="566"/>
      <c r="D396" s="52" t="s">
        <v>1267</v>
      </c>
      <c r="E396" s="53" t="s">
        <v>1268</v>
      </c>
      <c r="F396" s="9">
        <v>2005</v>
      </c>
      <c r="G396" s="10" t="s">
        <v>669</v>
      </c>
      <c r="H396" s="9">
        <v>2012</v>
      </c>
      <c r="I396" s="84">
        <v>18.97</v>
      </c>
      <c r="J396" s="77" t="str">
        <f>IF(B396&gt;=1,SUM(B396*I396),"")</f>
        <v/>
      </c>
    </row>
    <row r="397" spans="2:10" x14ac:dyDescent="0.2">
      <c r="B397" s="238"/>
      <c r="C397" s="562"/>
      <c r="D397" s="219" t="s">
        <v>1269</v>
      </c>
      <c r="E397" s="55" t="s">
        <v>1270</v>
      </c>
      <c r="F397" s="9">
        <v>2005</v>
      </c>
      <c r="G397" s="10" t="s">
        <v>669</v>
      </c>
      <c r="H397" s="9">
        <v>2012</v>
      </c>
      <c r="I397" s="87">
        <v>41.47</v>
      </c>
      <c r="J397" s="61" t="str">
        <f t="shared" ref="J397:J402" si="13">IF(B397&gt;=1,SUM(B397*I397),"")</f>
        <v/>
      </c>
    </row>
    <row r="398" spans="2:10" x14ac:dyDescent="0.2">
      <c r="B398" s="236"/>
      <c r="C398" s="566"/>
      <c r="D398" s="52" t="s">
        <v>2336</v>
      </c>
      <c r="E398" s="53" t="s">
        <v>2337</v>
      </c>
      <c r="F398" s="9">
        <v>2005</v>
      </c>
      <c r="G398" s="10" t="s">
        <v>669</v>
      </c>
      <c r="H398" s="9">
        <v>2012</v>
      </c>
      <c r="I398" s="83">
        <v>47.97</v>
      </c>
      <c r="J398" s="77" t="str">
        <f t="shared" si="13"/>
        <v/>
      </c>
    </row>
    <row r="399" spans="2:10" x14ac:dyDescent="0.2">
      <c r="B399" s="236"/>
      <c r="C399" s="566"/>
      <c r="D399" s="52" t="s">
        <v>2338</v>
      </c>
      <c r="E399" s="53" t="s">
        <v>2339</v>
      </c>
      <c r="F399" s="9">
        <v>2005</v>
      </c>
      <c r="G399" s="10" t="s">
        <v>669</v>
      </c>
      <c r="H399" s="9">
        <v>2012</v>
      </c>
      <c r="I399" s="83" t="s">
        <v>1024</v>
      </c>
      <c r="J399" s="77"/>
    </row>
    <row r="400" spans="2:10" x14ac:dyDescent="0.2">
      <c r="B400" s="236"/>
      <c r="C400" s="566"/>
      <c r="D400" s="52" t="s">
        <v>1217</v>
      </c>
      <c r="E400" s="53" t="s">
        <v>839</v>
      </c>
      <c r="F400" s="9">
        <v>2005</v>
      </c>
      <c r="G400" s="10" t="s">
        <v>669</v>
      </c>
      <c r="H400" s="9">
        <v>2012</v>
      </c>
      <c r="I400" s="84">
        <v>28.97</v>
      </c>
      <c r="J400" s="77" t="str">
        <f t="shared" si="13"/>
        <v/>
      </c>
    </row>
    <row r="401" spans="2:10" x14ac:dyDescent="0.2">
      <c r="B401" s="236"/>
      <c r="C401" s="566"/>
      <c r="D401" s="52" t="s">
        <v>840</v>
      </c>
      <c r="E401" s="53" t="s">
        <v>841</v>
      </c>
      <c r="F401" s="9">
        <v>2005</v>
      </c>
      <c r="G401" s="10" t="s">
        <v>669</v>
      </c>
      <c r="H401" s="9">
        <v>2012</v>
      </c>
      <c r="I401" s="83" t="s">
        <v>1024</v>
      </c>
      <c r="J401" s="77"/>
    </row>
    <row r="402" spans="2:10" x14ac:dyDescent="0.2">
      <c r="B402" s="236"/>
      <c r="C402" s="566"/>
      <c r="D402" s="52" t="s">
        <v>842</v>
      </c>
      <c r="E402" s="53" t="s">
        <v>843</v>
      </c>
      <c r="F402" s="9">
        <v>2005</v>
      </c>
      <c r="G402" s="10" t="s">
        <v>669</v>
      </c>
      <c r="H402" s="9">
        <v>2012</v>
      </c>
      <c r="I402" s="84">
        <v>15.47</v>
      </c>
      <c r="J402" s="77" t="str">
        <f t="shared" si="13"/>
        <v/>
      </c>
    </row>
    <row r="403" spans="2:10" s="47" customFormat="1" ht="15.75" customHeight="1" x14ac:dyDescent="0.2">
      <c r="B403" s="578" t="s">
        <v>682</v>
      </c>
      <c r="C403" s="582"/>
      <c r="D403" s="579"/>
      <c r="E403" s="23"/>
      <c r="F403" s="24"/>
      <c r="G403" s="23"/>
      <c r="H403" s="24"/>
      <c r="I403" s="92"/>
      <c r="J403" s="29"/>
    </row>
    <row r="404" spans="2:10" s="47" customFormat="1" x14ac:dyDescent="0.2">
      <c r="B404" s="1019"/>
      <c r="C404" s="541"/>
      <c r="D404" s="140" t="s">
        <v>418</v>
      </c>
      <c r="E404" s="23"/>
      <c r="F404" s="24"/>
      <c r="G404" s="23"/>
      <c r="H404" s="24"/>
      <c r="I404" s="1022">
        <v>39.93</v>
      </c>
      <c r="J404" s="990" t="str">
        <f>IF(B404&gt;=1,SUM(B404*I404),"")</f>
        <v/>
      </c>
    </row>
    <row r="405" spans="2:10" x14ac:dyDescent="0.2">
      <c r="B405" s="1010"/>
      <c r="C405" s="540" t="s">
        <v>922</v>
      </c>
      <c r="D405" s="104" t="s">
        <v>459</v>
      </c>
      <c r="E405" s="55" t="s">
        <v>9</v>
      </c>
      <c r="F405" s="9">
        <v>2005</v>
      </c>
      <c r="G405" s="10" t="s">
        <v>669</v>
      </c>
      <c r="H405" s="9">
        <v>2012</v>
      </c>
      <c r="I405" s="1023"/>
      <c r="J405" s="991"/>
    </row>
    <row r="406" spans="2:10" x14ac:dyDescent="0.2">
      <c r="B406" s="238"/>
      <c r="C406" s="562"/>
      <c r="D406" s="151" t="s">
        <v>2022</v>
      </c>
      <c r="E406" s="53" t="s">
        <v>2023</v>
      </c>
      <c r="F406" s="39">
        <v>2005</v>
      </c>
      <c r="G406" s="38" t="s">
        <v>669</v>
      </c>
      <c r="H406" s="39">
        <v>2012</v>
      </c>
      <c r="I406" s="87">
        <v>33.97</v>
      </c>
      <c r="J406" s="77" t="str">
        <f>IF(B406&gt;=1,SUM(B406*I406),"")</f>
        <v/>
      </c>
    </row>
    <row r="407" spans="2:10" x14ac:dyDescent="0.2">
      <c r="B407" s="238"/>
      <c r="C407" s="562"/>
      <c r="D407" s="220" t="s">
        <v>2024</v>
      </c>
      <c r="E407" s="53" t="s">
        <v>2025</v>
      </c>
      <c r="F407" s="39">
        <v>2005</v>
      </c>
      <c r="G407" s="38" t="s">
        <v>669</v>
      </c>
      <c r="H407" s="39">
        <v>2012</v>
      </c>
      <c r="I407" s="87">
        <v>19.47</v>
      </c>
      <c r="J407" s="77" t="str">
        <f>IF(B407&gt;=1,SUM(B407*I407),"")</f>
        <v/>
      </c>
    </row>
    <row r="408" spans="2:10" x14ac:dyDescent="0.2">
      <c r="B408" s="236"/>
      <c r="C408" s="562" t="s">
        <v>923</v>
      </c>
      <c r="D408" s="104" t="s">
        <v>458</v>
      </c>
      <c r="E408" s="53" t="s">
        <v>105</v>
      </c>
      <c r="F408" s="9">
        <v>2005</v>
      </c>
      <c r="G408" s="10" t="s">
        <v>669</v>
      </c>
      <c r="H408" s="9">
        <v>2012</v>
      </c>
      <c r="I408" s="84">
        <v>23.97</v>
      </c>
      <c r="J408" s="77" t="str">
        <f>IF(B408&gt;=1,SUM(B408*I408),"")</f>
        <v/>
      </c>
    </row>
    <row r="409" spans="2:10" x14ac:dyDescent="0.2">
      <c r="B409" s="236"/>
      <c r="C409" s="566"/>
      <c r="D409" s="52" t="s">
        <v>106</v>
      </c>
      <c r="E409" s="53" t="s">
        <v>107</v>
      </c>
      <c r="F409" s="9">
        <v>2005</v>
      </c>
      <c r="G409" s="10" t="s">
        <v>669</v>
      </c>
      <c r="H409" s="9">
        <v>2012</v>
      </c>
      <c r="I409" s="84">
        <v>39.97</v>
      </c>
      <c r="J409" s="77" t="str">
        <f>IF(B409&gt;=1,SUM(B409*I409),"")</f>
        <v/>
      </c>
    </row>
    <row r="410" spans="2:10" x14ac:dyDescent="0.2">
      <c r="B410" s="236"/>
      <c r="C410" s="566"/>
      <c r="D410" s="52" t="s">
        <v>2026</v>
      </c>
      <c r="E410" s="53" t="s">
        <v>2027</v>
      </c>
      <c r="F410" s="9">
        <v>2005</v>
      </c>
      <c r="G410" s="10" t="s">
        <v>669</v>
      </c>
      <c r="H410" s="9">
        <v>2012</v>
      </c>
      <c r="I410" s="84">
        <v>116.97</v>
      </c>
      <c r="J410" s="77" t="str">
        <f>IF(B410&gt;=1,SUM(B410*I410),"")</f>
        <v/>
      </c>
    </row>
    <row r="411" spans="2:10" x14ac:dyDescent="0.2">
      <c r="D411" s="216"/>
      <c r="E411" s="217"/>
      <c r="F411" s="16"/>
      <c r="G411" s="15"/>
      <c r="H411" s="16"/>
      <c r="I411" s="130"/>
      <c r="J411"/>
    </row>
    <row r="412" spans="2:10" s="47" customFormat="1" ht="17.25" customHeight="1" x14ac:dyDescent="0.2">
      <c r="B412" s="40"/>
      <c r="C412" s="40"/>
      <c r="D412" s="126"/>
      <c r="E412" s="108"/>
      <c r="F412" s="108"/>
      <c r="G412" s="108"/>
      <c r="H412" s="976" t="s">
        <v>2158</v>
      </c>
      <c r="I412" s="976"/>
      <c r="J412" s="234">
        <f>SUM(J383:J410)</f>
        <v>0</v>
      </c>
    </row>
    <row r="413" spans="2:10" ht="17.25" customHeight="1" x14ac:dyDescent="0.2">
      <c r="B413" s="40"/>
      <c r="C413" s="40"/>
      <c r="D413" s="1021"/>
      <c r="E413" s="1021"/>
      <c r="F413" s="7"/>
      <c r="G413" s="978" t="s">
        <v>355</v>
      </c>
      <c r="H413" s="978"/>
      <c r="I413" s="978"/>
      <c r="J413" s="478">
        <f>J412*18.75%</f>
        <v>0</v>
      </c>
    </row>
    <row r="414" spans="2:10" ht="17.25" customHeight="1" x14ac:dyDescent="0.2">
      <c r="B414" s="40"/>
      <c r="C414" s="40"/>
      <c r="D414" s="1020"/>
      <c r="E414" s="1020"/>
      <c r="F414" s="7"/>
      <c r="G414" s="42"/>
      <c r="H414" s="979" t="s">
        <v>2320</v>
      </c>
      <c r="I414" s="979"/>
      <c r="J414" s="235">
        <f>SUM(J412+J413)</f>
        <v>0</v>
      </c>
    </row>
    <row r="415" spans="2:10" s="47" customFormat="1" ht="12.75" customHeight="1" x14ac:dyDescent="0.2">
      <c r="B415" s="22"/>
      <c r="C415" s="541"/>
      <c r="D415" s="158" t="s">
        <v>3363</v>
      </c>
      <c r="E415" s="23"/>
      <c r="F415" s="24"/>
      <c r="G415" s="23"/>
      <c r="H415" s="24"/>
      <c r="I415" s="92"/>
      <c r="J415" s="29"/>
    </row>
    <row r="416" spans="2:10" s="47" customFormat="1" x14ac:dyDescent="0.2">
      <c r="B416" s="237" t="s">
        <v>2889</v>
      </c>
      <c r="C416" s="583"/>
      <c r="D416" s="142"/>
      <c r="E416" s="23"/>
      <c r="F416" s="24"/>
      <c r="G416" s="23"/>
      <c r="H416" s="24"/>
      <c r="I416" s="92"/>
      <c r="J416" s="29"/>
    </row>
    <row r="417" spans="2:10" s="47" customFormat="1" ht="13.5" customHeight="1" x14ac:dyDescent="0.2">
      <c r="B417" s="1019"/>
      <c r="C417" s="541"/>
      <c r="D417" s="140" t="s">
        <v>2894</v>
      </c>
      <c r="E417" s="23"/>
      <c r="F417" s="24"/>
      <c r="G417" s="23"/>
      <c r="H417" s="24"/>
      <c r="I417" s="1022">
        <v>115</v>
      </c>
      <c r="J417" s="990" t="str">
        <f>IF(B417&gt;=1,SUM(B417*I417),"")</f>
        <v/>
      </c>
    </row>
    <row r="418" spans="2:10" x14ac:dyDescent="0.2">
      <c r="B418" s="1010"/>
      <c r="C418" s="540"/>
      <c r="D418" s="104" t="s">
        <v>1036</v>
      </c>
      <c r="E418" s="55" t="s">
        <v>2895</v>
      </c>
      <c r="F418" s="9">
        <v>2017</v>
      </c>
      <c r="G418" s="10" t="s">
        <v>669</v>
      </c>
      <c r="H418" s="9">
        <v>2023</v>
      </c>
      <c r="I418" s="1023"/>
      <c r="J418" s="991"/>
    </row>
    <row r="419" spans="2:10" x14ac:dyDescent="0.2">
      <c r="B419" s="236"/>
      <c r="C419" s="566"/>
      <c r="D419" s="99" t="s">
        <v>2896</v>
      </c>
      <c r="E419" s="53" t="s">
        <v>2897</v>
      </c>
      <c r="F419" s="9">
        <v>2017</v>
      </c>
      <c r="G419" s="10" t="s">
        <v>669</v>
      </c>
      <c r="H419" s="9">
        <v>2023</v>
      </c>
      <c r="I419" s="84">
        <v>293</v>
      </c>
      <c r="J419" s="77" t="str">
        <f>IF(B419&gt;=1,SUM(B419*I419),"")</f>
        <v/>
      </c>
    </row>
    <row r="420" spans="2:10" ht="12" customHeight="1" x14ac:dyDescent="0.2">
      <c r="B420" s="236"/>
      <c r="C420" s="588"/>
      <c r="D420" s="99"/>
      <c r="E420" s="53"/>
      <c r="F420" s="9"/>
      <c r="G420" s="10"/>
      <c r="H420" s="9"/>
      <c r="I420" s="83"/>
      <c r="J420" s="77"/>
    </row>
    <row r="421" spans="2:10" x14ac:dyDescent="0.2">
      <c r="B421" s="241"/>
      <c r="C421" s="587"/>
      <c r="D421" s="599"/>
      <c r="E421" s="53"/>
      <c r="F421" s="9"/>
      <c r="G421" s="10"/>
      <c r="H421" s="9"/>
      <c r="I421" s="84"/>
      <c r="J421" s="77"/>
    </row>
    <row r="422" spans="2:10" x14ac:dyDescent="0.2">
      <c r="B422" s="241"/>
      <c r="C422" s="588"/>
      <c r="D422" s="685"/>
      <c r="E422" s="53"/>
      <c r="F422" s="9"/>
      <c r="G422" s="10"/>
      <c r="H422" s="9"/>
      <c r="I422" s="84"/>
      <c r="J422" s="77"/>
    </row>
    <row r="423" spans="2:10" x14ac:dyDescent="0.2">
      <c r="B423" s="241"/>
      <c r="C423" s="588"/>
      <c r="D423" s="599"/>
      <c r="E423" s="53"/>
      <c r="F423" s="9"/>
      <c r="G423" s="10"/>
      <c r="H423" s="9"/>
      <c r="I423" s="83"/>
      <c r="J423" s="77"/>
    </row>
    <row r="424" spans="2:10" s="47" customFormat="1" x14ac:dyDescent="0.2">
      <c r="B424" s="578"/>
      <c r="C424" s="681"/>
      <c r="D424" s="579"/>
      <c r="E424" s="23"/>
      <c r="F424" s="24"/>
      <c r="G424" s="23"/>
      <c r="H424" s="24"/>
      <c r="I424" s="92"/>
      <c r="J424" s="29"/>
    </row>
    <row r="425" spans="2:10" s="47" customFormat="1" x14ac:dyDescent="0.2">
      <c r="B425" s="988"/>
      <c r="C425" s="586"/>
      <c r="D425" s="680"/>
      <c r="E425" s="23"/>
      <c r="F425" s="24"/>
      <c r="G425" s="23"/>
      <c r="H425" s="24"/>
      <c r="I425" s="1022"/>
      <c r="J425" s="990"/>
    </row>
    <row r="426" spans="2:10" x14ac:dyDescent="0.2">
      <c r="B426" s="989"/>
      <c r="C426" s="581"/>
      <c r="D426" s="651"/>
      <c r="E426" s="55"/>
      <c r="F426" s="9"/>
      <c r="G426" s="10"/>
      <c r="H426" s="9"/>
      <c r="I426" s="1023"/>
      <c r="J426" s="991"/>
    </row>
    <row r="427" spans="2:10" x14ac:dyDescent="0.2">
      <c r="B427" s="241"/>
      <c r="C427" s="588"/>
      <c r="D427" s="599"/>
      <c r="E427" s="53"/>
      <c r="F427" s="9"/>
      <c r="G427" s="10"/>
      <c r="H427" s="9"/>
      <c r="I427" s="84"/>
      <c r="J427" s="77"/>
    </row>
    <row r="428" spans="2:10" x14ac:dyDescent="0.2">
      <c r="B428" s="241"/>
      <c r="C428" s="588"/>
      <c r="D428" s="688"/>
      <c r="E428" s="222"/>
      <c r="F428" s="9"/>
      <c r="G428" s="10"/>
      <c r="H428" s="9"/>
      <c r="I428" s="68"/>
      <c r="J428" s="77"/>
    </row>
    <row r="429" spans="2:10" x14ac:dyDescent="0.2">
      <c r="B429"/>
      <c r="C429"/>
      <c r="I429"/>
      <c r="J429"/>
    </row>
    <row r="430" spans="2:10" x14ac:dyDescent="0.2">
      <c r="B430"/>
      <c r="C430"/>
      <c r="I430"/>
      <c r="J430"/>
    </row>
    <row r="431" spans="2:10" s="47" customFormat="1" ht="15.75" customHeight="1" x14ac:dyDescent="0.2">
      <c r="B431" s="40"/>
      <c r="C431" s="40"/>
      <c r="D431" s="126"/>
      <c r="E431" s="108"/>
      <c r="F431" s="108"/>
      <c r="G431" s="108"/>
      <c r="H431" s="976" t="s">
        <v>2158</v>
      </c>
      <c r="I431" s="976"/>
      <c r="J431" s="234">
        <f>SUM(J418:J428)</f>
        <v>0</v>
      </c>
    </row>
    <row r="432" spans="2:10" ht="15.75" customHeight="1" x14ac:dyDescent="0.2">
      <c r="B432" s="40"/>
      <c r="C432" s="40"/>
      <c r="D432" s="1021"/>
      <c r="E432" s="1021"/>
      <c r="F432" s="7"/>
      <c r="G432" s="978" t="s">
        <v>355</v>
      </c>
      <c r="H432" s="978"/>
      <c r="I432" s="978"/>
      <c r="J432" s="478">
        <f>J431*18.75%</f>
        <v>0</v>
      </c>
    </row>
    <row r="433" spans="2:10" ht="15" customHeight="1" x14ac:dyDescent="0.2">
      <c r="B433" s="40"/>
      <c r="C433" s="40"/>
      <c r="D433" s="1020"/>
      <c r="E433" s="1020"/>
      <c r="F433" s="7"/>
      <c r="G433" s="42"/>
      <c r="H433" s="979" t="s">
        <v>2320</v>
      </c>
      <c r="I433" s="979"/>
      <c r="J433" s="235">
        <f>SUM(J431+J432)</f>
        <v>0</v>
      </c>
    </row>
    <row r="434" spans="2:10" x14ac:dyDescent="0.2">
      <c r="C434" s="632"/>
      <c r="D434" s="752"/>
      <c r="E434" s="210"/>
      <c r="F434" s="24"/>
      <c r="G434" s="23"/>
      <c r="H434" s="24"/>
      <c r="I434" s="130"/>
      <c r="J434" s="308"/>
    </row>
    <row r="435" spans="2:10" s="47" customFormat="1" ht="14.25" customHeight="1" x14ac:dyDescent="0.2">
      <c r="B435" s="13"/>
      <c r="C435" s="586"/>
      <c r="D435" s="682" t="s">
        <v>989</v>
      </c>
      <c r="E435" s="23"/>
      <c r="F435" s="24"/>
      <c r="G435" s="23"/>
      <c r="H435" s="24"/>
      <c r="I435" s="92"/>
      <c r="J435" s="29"/>
    </row>
    <row r="436" spans="2:10" s="47" customFormat="1" ht="12.75" customHeight="1" x14ac:dyDescent="0.2">
      <c r="B436" s="369" t="s">
        <v>2729</v>
      </c>
      <c r="C436" s="686"/>
      <c r="D436" s="141"/>
      <c r="E436" s="23"/>
      <c r="F436" s="24"/>
      <c r="G436" s="23"/>
      <c r="H436" s="24"/>
      <c r="I436" s="92"/>
      <c r="J436" s="29"/>
    </row>
    <row r="437" spans="2:10" s="47" customFormat="1" x14ac:dyDescent="0.2">
      <c r="B437" s="988"/>
      <c r="C437" s="586"/>
      <c r="D437" s="680" t="s">
        <v>2759</v>
      </c>
      <c r="E437" s="23"/>
      <c r="F437" s="24"/>
      <c r="G437" s="23"/>
      <c r="H437" s="24"/>
      <c r="I437" s="1022">
        <v>94.35</v>
      </c>
      <c r="J437" s="990" t="str">
        <f>IF(B437&gt;=1,SUM(B437*I437),"")</f>
        <v/>
      </c>
    </row>
    <row r="438" spans="2:10" x14ac:dyDescent="0.2">
      <c r="B438" s="989"/>
      <c r="C438" s="586"/>
      <c r="D438" s="80" t="s">
        <v>1036</v>
      </c>
      <c r="E438" s="860">
        <v>9780132793124</v>
      </c>
      <c r="F438" s="9">
        <v>2016</v>
      </c>
      <c r="G438" s="10" t="s">
        <v>669</v>
      </c>
      <c r="H438" s="9">
        <v>2022</v>
      </c>
      <c r="I438" s="1023"/>
      <c r="J438" s="991"/>
    </row>
    <row r="439" spans="2:10" x14ac:dyDescent="0.2">
      <c r="B439" s="238"/>
      <c r="C439" s="562"/>
      <c r="D439" s="67" t="s">
        <v>2760</v>
      </c>
      <c r="E439" s="858">
        <v>9780205241293</v>
      </c>
      <c r="F439" s="9">
        <v>2016</v>
      </c>
      <c r="G439" s="10" t="s">
        <v>669</v>
      </c>
      <c r="H439" s="9">
        <v>2022</v>
      </c>
      <c r="I439" s="87"/>
      <c r="J439" s="77" t="str">
        <f>IF(B439&gt;=1,SUM(B439*I439),"")</f>
        <v/>
      </c>
    </row>
    <row r="440" spans="2:10" x14ac:dyDescent="0.2">
      <c r="B440" s="236"/>
      <c r="C440" s="566"/>
      <c r="D440" s="67"/>
      <c r="E440" s="53"/>
      <c r="F440" s="9"/>
      <c r="G440" s="10"/>
      <c r="H440" s="9"/>
      <c r="I440" s="84"/>
      <c r="J440" s="77"/>
    </row>
    <row r="441" spans="2:10" x14ac:dyDescent="0.2">
      <c r="B441" s="236"/>
      <c r="C441" s="566"/>
      <c r="D441" s="209"/>
      <c r="E441" s="53"/>
      <c r="F441" s="39"/>
      <c r="G441" s="38"/>
      <c r="H441" s="39"/>
      <c r="I441" s="84"/>
      <c r="J441" s="77"/>
    </row>
    <row r="442" spans="2:10" x14ac:dyDescent="0.2">
      <c r="B442" s="574"/>
      <c r="C442" s="674"/>
      <c r="D442" s="575"/>
      <c r="E442" s="210"/>
      <c r="F442" s="24"/>
      <c r="G442" s="23"/>
      <c r="H442" s="24"/>
      <c r="I442" s="130"/>
      <c r="J442" s="308"/>
    </row>
    <row r="443" spans="2:10" x14ac:dyDescent="0.2">
      <c r="B443" s="988"/>
      <c r="C443" s="586"/>
      <c r="D443" s="680"/>
      <c r="E443" s="210"/>
      <c r="F443" s="24"/>
      <c r="G443" s="23"/>
      <c r="H443" s="24"/>
      <c r="I443" s="130"/>
      <c r="J443" s="308"/>
    </row>
    <row r="444" spans="2:10" x14ac:dyDescent="0.2">
      <c r="B444" s="989"/>
      <c r="C444" s="581"/>
      <c r="D444" s="651"/>
      <c r="E444" s="10"/>
      <c r="F444" s="9"/>
      <c r="G444" s="10"/>
      <c r="H444" s="9"/>
      <c r="I444" s="745"/>
      <c r="J444" s="61"/>
    </row>
    <row r="445" spans="2:10" s="47" customFormat="1" ht="21" customHeight="1" x14ac:dyDescent="0.2">
      <c r="B445" s="22"/>
      <c r="C445" s="541"/>
      <c r="D445" s="205" t="s">
        <v>734</v>
      </c>
      <c r="E445" s="23"/>
      <c r="F445" s="24"/>
      <c r="G445" s="23"/>
      <c r="H445" s="24"/>
      <c r="I445" s="92"/>
      <c r="J445" s="29"/>
    </row>
    <row r="446" spans="2:10" s="47" customFormat="1" ht="12" customHeight="1" x14ac:dyDescent="0.2">
      <c r="B446" s="574" t="s">
        <v>853</v>
      </c>
      <c r="C446" s="580"/>
      <c r="D446" s="575"/>
      <c r="E446" s="23"/>
      <c r="F446" s="24"/>
      <c r="G446" s="23"/>
      <c r="H446" s="24"/>
      <c r="I446" s="92"/>
      <c r="J446" s="29"/>
    </row>
    <row r="447" spans="2:10" s="47" customFormat="1" x14ac:dyDescent="0.2">
      <c r="B447" s="1019"/>
      <c r="C447" s="541"/>
      <c r="D447" s="140" t="s">
        <v>1864</v>
      </c>
      <c r="E447" s="23"/>
      <c r="F447" s="24"/>
      <c r="G447" s="23"/>
      <c r="H447" s="24"/>
      <c r="I447" s="1022">
        <v>61.95</v>
      </c>
      <c r="J447" s="990" t="str">
        <f>IF(B447&gt;=1,SUM(B447*I447),"")</f>
        <v/>
      </c>
    </row>
    <row r="448" spans="2:10" x14ac:dyDescent="0.2">
      <c r="B448" s="1010"/>
      <c r="C448" s="540" t="s">
        <v>924</v>
      </c>
      <c r="D448" s="223" t="s">
        <v>1036</v>
      </c>
      <c r="E448" s="55" t="s">
        <v>3082</v>
      </c>
      <c r="F448" s="9">
        <v>2005</v>
      </c>
      <c r="G448" s="10" t="s">
        <v>669</v>
      </c>
      <c r="H448" s="9">
        <v>2012</v>
      </c>
      <c r="I448" s="1023"/>
      <c r="J448" s="991"/>
    </row>
    <row r="449" spans="2:10" x14ac:dyDescent="0.2">
      <c r="B449" s="238"/>
      <c r="C449" s="562" t="s">
        <v>925</v>
      </c>
      <c r="D449" s="223" t="s">
        <v>1865</v>
      </c>
      <c r="E449" s="55" t="s">
        <v>1866</v>
      </c>
      <c r="F449" s="9">
        <v>2005</v>
      </c>
      <c r="G449" s="10" t="s">
        <v>669</v>
      </c>
      <c r="H449" s="9">
        <v>2012</v>
      </c>
      <c r="I449" s="87">
        <v>84.35</v>
      </c>
      <c r="J449" s="77" t="str">
        <f>IF(B449&gt;=1,SUM(B449*I449),"")</f>
        <v/>
      </c>
    </row>
    <row r="450" spans="2:10" x14ac:dyDescent="0.2">
      <c r="B450" s="236"/>
      <c r="C450" s="566"/>
      <c r="D450" s="209" t="s">
        <v>1867</v>
      </c>
      <c r="E450" s="53" t="s">
        <v>1868</v>
      </c>
      <c r="F450" s="9">
        <v>2005</v>
      </c>
      <c r="G450" s="10" t="s">
        <v>669</v>
      </c>
      <c r="H450" s="9">
        <v>2012</v>
      </c>
      <c r="I450" s="84">
        <v>69.95</v>
      </c>
      <c r="J450" s="77" t="str">
        <f>IF(B450&gt;=1,SUM(B450*I450),"")</f>
        <v/>
      </c>
    </row>
    <row r="451" spans="2:10" x14ac:dyDescent="0.2">
      <c r="B451" s="236"/>
      <c r="C451" s="566"/>
      <c r="D451" s="209" t="s">
        <v>1869</v>
      </c>
      <c r="E451" s="53" t="s">
        <v>1870</v>
      </c>
      <c r="F451" s="9">
        <v>2005</v>
      </c>
      <c r="G451" s="10" t="s">
        <v>669</v>
      </c>
      <c r="H451" s="9">
        <v>2012</v>
      </c>
      <c r="I451" s="84">
        <v>32.799999999999997</v>
      </c>
      <c r="J451" s="77" t="str">
        <f>IF(B451&gt;=1,SUM(B451*I451),"")</f>
        <v/>
      </c>
    </row>
    <row r="452" spans="2:10" x14ac:dyDescent="0.2">
      <c r="B452" s="236"/>
      <c r="C452" s="566"/>
      <c r="D452" s="209" t="s">
        <v>1871</v>
      </c>
      <c r="E452" s="53" t="s">
        <v>1872</v>
      </c>
      <c r="F452" s="9">
        <v>2005</v>
      </c>
      <c r="G452" s="10" t="s">
        <v>669</v>
      </c>
      <c r="H452" s="9">
        <v>2012</v>
      </c>
      <c r="I452" s="84">
        <v>14.35</v>
      </c>
      <c r="J452" s="77" t="str">
        <f>IF(B452&gt;=1,SUM(B452*I452),"")</f>
        <v/>
      </c>
    </row>
    <row r="453" spans="2:10" x14ac:dyDescent="0.2">
      <c r="B453" s="236"/>
      <c r="C453" s="566"/>
      <c r="D453" s="209" t="s">
        <v>2345</v>
      </c>
      <c r="E453" s="53" t="s">
        <v>1169</v>
      </c>
      <c r="F453" s="9">
        <v>2005</v>
      </c>
      <c r="G453" s="10" t="s">
        <v>669</v>
      </c>
      <c r="H453" s="9">
        <v>2012</v>
      </c>
      <c r="I453" s="84">
        <v>49.95</v>
      </c>
      <c r="J453" s="77" t="str">
        <f>IF(B453&gt;=1,SUM(B453*I453),"")</f>
        <v/>
      </c>
    </row>
    <row r="454" spans="2:10" s="47" customFormat="1" ht="14.25" customHeight="1" x14ac:dyDescent="0.2">
      <c r="B454" s="578" t="s">
        <v>853</v>
      </c>
      <c r="C454" s="582"/>
      <c r="D454" s="579"/>
      <c r="E454" s="23"/>
      <c r="F454" s="24"/>
      <c r="G454" s="23"/>
      <c r="H454" s="24"/>
      <c r="I454" s="92"/>
      <c r="J454" s="29"/>
    </row>
    <row r="455" spans="2:10" s="47" customFormat="1" x14ac:dyDescent="0.2">
      <c r="B455" s="1019"/>
      <c r="C455" s="541"/>
      <c r="D455" s="140" t="s">
        <v>1864</v>
      </c>
      <c r="E455" s="23"/>
      <c r="F455" s="24"/>
      <c r="G455" s="23"/>
      <c r="H455" s="24"/>
      <c r="I455" s="1022">
        <v>78.8</v>
      </c>
      <c r="J455" s="990" t="str">
        <f>IF(B455&gt;=1,SUM(B455*I455),"")</f>
        <v/>
      </c>
    </row>
    <row r="456" spans="2:10" x14ac:dyDescent="0.2">
      <c r="B456" s="1010"/>
      <c r="C456" s="540" t="s">
        <v>926</v>
      </c>
      <c r="D456" s="223" t="s">
        <v>1170</v>
      </c>
      <c r="E456" s="55" t="s">
        <v>1171</v>
      </c>
      <c r="F456" s="9">
        <v>2005</v>
      </c>
      <c r="G456" s="10" t="s">
        <v>669</v>
      </c>
      <c r="H456" s="9">
        <v>2012</v>
      </c>
      <c r="I456" s="1023"/>
      <c r="J456" s="991"/>
    </row>
    <row r="457" spans="2:10" x14ac:dyDescent="0.2">
      <c r="B457" s="236"/>
      <c r="C457" s="566"/>
      <c r="D457" s="209" t="s">
        <v>1172</v>
      </c>
      <c r="E457" s="53" t="s">
        <v>1173</v>
      </c>
      <c r="F457" s="9">
        <v>2005</v>
      </c>
      <c r="G457" s="10" t="s">
        <v>669</v>
      </c>
      <c r="H457" s="9">
        <v>2012</v>
      </c>
      <c r="I457" s="84">
        <v>99</v>
      </c>
      <c r="J457" s="77" t="str">
        <f>IF(B457&gt;=1,SUM(B457*I457),"")</f>
        <v/>
      </c>
    </row>
    <row r="458" spans="2:10" x14ac:dyDescent="0.2">
      <c r="B458" s="236"/>
      <c r="C458" s="566"/>
      <c r="D458" s="209" t="s">
        <v>1174</v>
      </c>
      <c r="E458" s="53" t="s">
        <v>1288</v>
      </c>
      <c r="F458" s="9">
        <v>2005</v>
      </c>
      <c r="G458" s="10" t="s">
        <v>669</v>
      </c>
      <c r="H458" s="9">
        <v>2012</v>
      </c>
      <c r="I458" s="84">
        <v>99.95</v>
      </c>
      <c r="J458" s="77" t="str">
        <f>IF(B458&gt;=1,SUM(B458*I458),"")</f>
        <v/>
      </c>
    </row>
    <row r="459" spans="2:10" x14ac:dyDescent="0.2">
      <c r="B459" s="236"/>
      <c r="C459" s="566" t="s">
        <v>927</v>
      </c>
      <c r="D459" s="224" t="s">
        <v>1289</v>
      </c>
      <c r="E459" s="222" t="s">
        <v>1290</v>
      </c>
      <c r="F459" s="9">
        <v>2005</v>
      </c>
      <c r="G459" s="10" t="s">
        <v>669</v>
      </c>
      <c r="H459" s="9">
        <v>2012</v>
      </c>
      <c r="I459" s="84">
        <v>13.95</v>
      </c>
      <c r="J459" s="77" t="str">
        <f>IF(B459&gt;=1,SUM(B459*I459),"")</f>
        <v/>
      </c>
    </row>
    <row r="460" spans="2:10" x14ac:dyDescent="0.2">
      <c r="B460"/>
      <c r="C460"/>
      <c r="I460"/>
      <c r="J460"/>
    </row>
    <row r="461" spans="2:10" x14ac:dyDescent="0.2">
      <c r="B461"/>
      <c r="C461"/>
      <c r="I461"/>
      <c r="J461"/>
    </row>
    <row r="462" spans="2:10" s="47" customFormat="1" ht="20.25" customHeight="1" x14ac:dyDescent="0.2">
      <c r="B462" s="40"/>
      <c r="C462" s="40"/>
      <c r="D462" s="126"/>
      <c r="E462" s="108"/>
      <c r="F462" s="108"/>
      <c r="G462" s="108"/>
      <c r="H462" s="976" t="s">
        <v>2158</v>
      </c>
      <c r="I462" s="976"/>
      <c r="J462" s="234">
        <f>SUM(J437:J459)</f>
        <v>0</v>
      </c>
    </row>
    <row r="463" spans="2:10" ht="21" customHeight="1" x14ac:dyDescent="0.2">
      <c r="B463" s="40"/>
      <c r="C463" s="40"/>
      <c r="D463" s="1021"/>
      <c r="E463" s="1021"/>
      <c r="F463" s="7"/>
      <c r="G463" s="978" t="s">
        <v>355</v>
      </c>
      <c r="H463" s="978"/>
      <c r="I463" s="978"/>
      <c r="J463" s="478">
        <f>J462*18.75%</f>
        <v>0</v>
      </c>
    </row>
    <row r="464" spans="2:10" ht="20.25" customHeight="1" x14ac:dyDescent="0.2">
      <c r="B464" s="40"/>
      <c r="C464" s="40"/>
      <c r="D464" s="1020"/>
      <c r="E464" s="1020"/>
      <c r="F464" s="7"/>
      <c r="G464" s="42"/>
      <c r="H464" s="979" t="s">
        <v>2320</v>
      </c>
      <c r="I464" s="979"/>
      <c r="J464" s="235">
        <f>SUM(J462+J463)</f>
        <v>0</v>
      </c>
    </row>
    <row r="465" spans="2:10" x14ac:dyDescent="0.2">
      <c r="B465"/>
      <c r="C465"/>
      <c r="I465"/>
      <c r="J465"/>
    </row>
    <row r="466" spans="2:10" s="47" customFormat="1" ht="20.25" customHeight="1" x14ac:dyDescent="0.2">
      <c r="B466" s="22"/>
      <c r="C466" s="541"/>
      <c r="D466" s="205" t="s">
        <v>2180</v>
      </c>
      <c r="E466" s="23"/>
      <c r="F466" s="24"/>
      <c r="G466" s="23"/>
      <c r="H466" s="24"/>
      <c r="I466" s="92"/>
      <c r="J466" s="29"/>
    </row>
    <row r="467" spans="2:10" s="47" customFormat="1" ht="12.75" customHeight="1" x14ac:dyDescent="0.2">
      <c r="B467" s="574" t="s">
        <v>853</v>
      </c>
      <c r="C467" s="580"/>
      <c r="D467" s="575"/>
      <c r="E467" s="23"/>
      <c r="F467" s="24"/>
      <c r="G467" s="23"/>
      <c r="H467" s="24"/>
      <c r="I467" s="92"/>
      <c r="J467" s="29"/>
    </row>
    <row r="468" spans="2:10" s="47" customFormat="1" x14ac:dyDescent="0.2">
      <c r="B468" s="1019"/>
      <c r="C468" s="541"/>
      <c r="D468" s="140" t="s">
        <v>2201</v>
      </c>
      <c r="E468" s="23"/>
      <c r="F468" s="24"/>
      <c r="G468" s="23"/>
      <c r="H468" s="24"/>
      <c r="I468" s="1022">
        <v>57.95</v>
      </c>
      <c r="J468" s="990" t="str">
        <f>IF(B468&gt;=1,SUM(B468*I468),"")</f>
        <v/>
      </c>
    </row>
    <row r="469" spans="2:10" x14ac:dyDescent="0.2">
      <c r="B469" s="1010"/>
      <c r="C469" s="540" t="s">
        <v>928</v>
      </c>
      <c r="D469" s="223" t="s">
        <v>1036</v>
      </c>
      <c r="E469" s="55" t="s">
        <v>2181</v>
      </c>
      <c r="F469" s="9">
        <v>2005</v>
      </c>
      <c r="G469" s="10" t="s">
        <v>669</v>
      </c>
      <c r="H469" s="9">
        <v>2012</v>
      </c>
      <c r="I469" s="1023"/>
      <c r="J469" s="991"/>
    </row>
    <row r="470" spans="2:10" x14ac:dyDescent="0.2">
      <c r="B470" s="238"/>
      <c r="C470" s="562" t="s">
        <v>929</v>
      </c>
      <c r="D470" s="223" t="s">
        <v>1865</v>
      </c>
      <c r="E470" s="55" t="s">
        <v>2182</v>
      </c>
      <c r="F470" s="9">
        <v>2005</v>
      </c>
      <c r="G470" s="10" t="s">
        <v>669</v>
      </c>
      <c r="H470" s="9">
        <v>2012</v>
      </c>
      <c r="I470" s="87">
        <v>84.35</v>
      </c>
      <c r="J470" s="77" t="str">
        <f t="shared" ref="J470:J478" si="14">IF(B470&gt;=1,SUM(B470*I470),"")</f>
        <v/>
      </c>
    </row>
    <row r="471" spans="2:10" x14ac:dyDescent="0.2">
      <c r="B471" s="236"/>
      <c r="C471" s="566"/>
      <c r="D471" s="209" t="s">
        <v>1867</v>
      </c>
      <c r="E471" s="53" t="s">
        <v>2185</v>
      </c>
      <c r="F471" s="9">
        <v>2005</v>
      </c>
      <c r="G471" s="10" t="s">
        <v>669</v>
      </c>
      <c r="H471" s="9">
        <v>2012</v>
      </c>
      <c r="I471" s="84">
        <v>69.95</v>
      </c>
      <c r="J471" s="77" t="str">
        <f t="shared" si="14"/>
        <v/>
      </c>
    </row>
    <row r="472" spans="2:10" x14ac:dyDescent="0.2">
      <c r="B472" s="236"/>
      <c r="C472" s="566"/>
      <c r="D472" s="209" t="s">
        <v>1869</v>
      </c>
      <c r="E472" s="53" t="s">
        <v>2184</v>
      </c>
      <c r="F472" s="9">
        <v>2005</v>
      </c>
      <c r="G472" s="10" t="s">
        <v>669</v>
      </c>
      <c r="H472" s="9">
        <v>2012</v>
      </c>
      <c r="I472" s="84">
        <v>32.799999999999997</v>
      </c>
      <c r="J472" s="77" t="str">
        <f t="shared" si="14"/>
        <v/>
      </c>
    </row>
    <row r="473" spans="2:10" x14ac:dyDescent="0.2">
      <c r="B473" s="236"/>
      <c r="C473" s="566"/>
      <c r="D473" s="209" t="s">
        <v>1871</v>
      </c>
      <c r="E473" s="53" t="s">
        <v>2183</v>
      </c>
      <c r="F473" s="9">
        <v>2005</v>
      </c>
      <c r="G473" s="10" t="s">
        <v>669</v>
      </c>
      <c r="H473" s="9">
        <v>2012</v>
      </c>
      <c r="I473" s="84">
        <v>14.35</v>
      </c>
      <c r="J473" s="77" t="str">
        <f t="shared" si="14"/>
        <v/>
      </c>
    </row>
    <row r="474" spans="2:10" x14ac:dyDescent="0.2">
      <c r="B474" s="236"/>
      <c r="C474" s="566"/>
      <c r="D474" s="209" t="s">
        <v>2345</v>
      </c>
      <c r="E474" s="53" t="s">
        <v>1169</v>
      </c>
      <c r="F474" s="9">
        <v>2005</v>
      </c>
      <c r="G474" s="10" t="s">
        <v>669</v>
      </c>
      <c r="H474" s="9">
        <v>2012</v>
      </c>
      <c r="I474" s="84">
        <v>49.95</v>
      </c>
      <c r="J474" s="77" t="str">
        <f t="shared" si="14"/>
        <v/>
      </c>
    </row>
    <row r="475" spans="2:10" x14ac:dyDescent="0.2">
      <c r="B475" s="238"/>
      <c r="C475" s="562"/>
      <c r="D475" s="223" t="s">
        <v>1170</v>
      </c>
      <c r="E475" s="55" t="s">
        <v>2186</v>
      </c>
      <c r="F475" s="9">
        <v>2005</v>
      </c>
      <c r="G475" s="10" t="s">
        <v>669</v>
      </c>
      <c r="H475" s="9">
        <v>2012</v>
      </c>
      <c r="I475" s="87">
        <v>78.8</v>
      </c>
      <c r="J475" s="77" t="str">
        <f t="shared" si="14"/>
        <v/>
      </c>
    </row>
    <row r="476" spans="2:10" x14ac:dyDescent="0.2">
      <c r="B476" s="236"/>
      <c r="C476" s="566"/>
      <c r="D476" s="209" t="s">
        <v>1172</v>
      </c>
      <c r="E476" s="53" t="s">
        <v>2187</v>
      </c>
      <c r="F476" s="9">
        <v>2005</v>
      </c>
      <c r="G476" s="10" t="s">
        <v>669</v>
      </c>
      <c r="H476" s="9">
        <v>2012</v>
      </c>
      <c r="I476" s="84">
        <v>99</v>
      </c>
      <c r="J476" s="77" t="str">
        <f t="shared" si="14"/>
        <v/>
      </c>
    </row>
    <row r="477" spans="2:10" x14ac:dyDescent="0.2">
      <c r="B477" s="236"/>
      <c r="C477" s="566"/>
      <c r="D477" s="209" t="s">
        <v>1174</v>
      </c>
      <c r="E477" s="53" t="s">
        <v>2189</v>
      </c>
      <c r="F477" s="9">
        <v>2005</v>
      </c>
      <c r="G477" s="10" t="s">
        <v>669</v>
      </c>
      <c r="H477" s="9">
        <v>2012</v>
      </c>
      <c r="I477" s="84">
        <v>178.75</v>
      </c>
      <c r="J477" s="77" t="str">
        <f t="shared" si="14"/>
        <v/>
      </c>
    </row>
    <row r="478" spans="2:10" x14ac:dyDescent="0.2">
      <c r="B478" s="236"/>
      <c r="C478" s="566"/>
      <c r="D478" s="224" t="s">
        <v>1289</v>
      </c>
      <c r="E478" s="222" t="s">
        <v>2188</v>
      </c>
      <c r="F478" s="9">
        <v>2005</v>
      </c>
      <c r="G478" s="10" t="s">
        <v>669</v>
      </c>
      <c r="H478" s="9">
        <v>2012</v>
      </c>
      <c r="I478" s="84">
        <v>13.95</v>
      </c>
      <c r="J478" s="77" t="str">
        <f t="shared" si="14"/>
        <v/>
      </c>
    </row>
    <row r="479" spans="2:10" s="47" customFormat="1" ht="19.5" customHeight="1" x14ac:dyDescent="0.2">
      <c r="B479" s="22"/>
      <c r="C479" s="541"/>
      <c r="D479" s="205" t="s">
        <v>2190</v>
      </c>
      <c r="E479" s="23"/>
      <c r="F479" s="24"/>
      <c r="G479" s="23"/>
      <c r="H479" s="24"/>
      <c r="I479" s="92"/>
      <c r="J479" s="29"/>
    </row>
    <row r="480" spans="2:10" s="47" customFormat="1" ht="12.75" customHeight="1" x14ac:dyDescent="0.2">
      <c r="B480" s="574" t="s">
        <v>853</v>
      </c>
      <c r="C480" s="580"/>
      <c r="D480" s="575"/>
      <c r="E480" s="23"/>
      <c r="F480" s="24"/>
      <c r="G480" s="23"/>
      <c r="H480" s="24"/>
      <c r="I480" s="92"/>
      <c r="J480" s="29"/>
    </row>
    <row r="481" spans="2:10" s="47" customFormat="1" x14ac:dyDescent="0.2">
      <c r="B481" s="1019"/>
      <c r="C481" s="541"/>
      <c r="D481" s="140" t="s">
        <v>2200</v>
      </c>
      <c r="E481" s="23"/>
      <c r="F481" s="24"/>
      <c r="G481" s="23"/>
      <c r="H481" s="24"/>
      <c r="I481" s="92"/>
      <c r="J481" s="29"/>
    </row>
    <row r="482" spans="2:10" x14ac:dyDescent="0.2">
      <c r="B482" s="1010"/>
      <c r="C482" s="540" t="s">
        <v>930</v>
      </c>
      <c r="D482" s="223" t="s">
        <v>1036</v>
      </c>
      <c r="E482" s="55" t="s">
        <v>2191</v>
      </c>
      <c r="F482" s="9">
        <v>2005</v>
      </c>
      <c r="G482" s="10" t="s">
        <v>669</v>
      </c>
      <c r="H482" s="9">
        <v>2012</v>
      </c>
      <c r="I482" s="87">
        <v>58.1</v>
      </c>
      <c r="J482" s="61" t="str">
        <f>IF(B481&gt;=1,SUM(B481*I482),"")</f>
        <v/>
      </c>
    </row>
    <row r="483" spans="2:10" x14ac:dyDescent="0.2">
      <c r="B483" s="238"/>
      <c r="C483" s="562" t="s">
        <v>931</v>
      </c>
      <c r="D483" s="223" t="s">
        <v>1865</v>
      </c>
      <c r="E483" s="55" t="s">
        <v>2192</v>
      </c>
      <c r="F483" s="9">
        <v>2005</v>
      </c>
      <c r="G483" s="10" t="s">
        <v>669</v>
      </c>
      <c r="H483" s="9">
        <v>2012</v>
      </c>
      <c r="I483" s="87">
        <v>84.35</v>
      </c>
      <c r="J483" s="77" t="str">
        <f t="shared" ref="J483:J491" si="15">IF(B483&gt;=1,SUM(B483*I483),"")</f>
        <v/>
      </c>
    </row>
    <row r="484" spans="2:10" x14ac:dyDescent="0.2">
      <c r="B484" s="236"/>
      <c r="C484" s="566"/>
      <c r="D484" s="209" t="s">
        <v>1867</v>
      </c>
      <c r="E484" s="53" t="s">
        <v>2193</v>
      </c>
      <c r="F484" s="9">
        <v>2005</v>
      </c>
      <c r="G484" s="10" t="s">
        <v>669</v>
      </c>
      <c r="H484" s="9">
        <v>2012</v>
      </c>
      <c r="I484" s="84">
        <v>69.95</v>
      </c>
      <c r="J484" s="77" t="str">
        <f t="shared" si="15"/>
        <v/>
      </c>
    </row>
    <row r="485" spans="2:10" x14ac:dyDescent="0.2">
      <c r="B485" s="236"/>
      <c r="C485" s="566"/>
      <c r="D485" s="209" t="s">
        <v>1869</v>
      </c>
      <c r="E485" s="53" t="s">
        <v>2194</v>
      </c>
      <c r="F485" s="9">
        <v>2005</v>
      </c>
      <c r="G485" s="10" t="s">
        <v>669</v>
      </c>
      <c r="H485" s="9">
        <v>2012</v>
      </c>
      <c r="I485" s="84">
        <v>32.799999999999997</v>
      </c>
      <c r="J485" s="77" t="str">
        <f t="shared" si="15"/>
        <v/>
      </c>
    </row>
    <row r="486" spans="2:10" x14ac:dyDescent="0.2">
      <c r="B486" s="236"/>
      <c r="C486" s="566"/>
      <c r="D486" s="209" t="s">
        <v>1871</v>
      </c>
      <c r="E486" s="53" t="s">
        <v>2195</v>
      </c>
      <c r="F486" s="9">
        <v>2005</v>
      </c>
      <c r="G486" s="10" t="s">
        <v>669</v>
      </c>
      <c r="H486" s="9">
        <v>2012</v>
      </c>
      <c r="I486" s="84">
        <v>14.35</v>
      </c>
      <c r="J486" s="77" t="str">
        <f t="shared" si="15"/>
        <v/>
      </c>
    </row>
    <row r="487" spans="2:10" x14ac:dyDescent="0.2">
      <c r="B487" s="238"/>
      <c r="C487" s="562"/>
      <c r="D487" s="223" t="s">
        <v>2345</v>
      </c>
      <c r="E487" s="55" t="s">
        <v>1169</v>
      </c>
      <c r="F487" s="9">
        <v>2005</v>
      </c>
      <c r="G487" s="10" t="s">
        <v>669</v>
      </c>
      <c r="H487" s="9">
        <v>2012</v>
      </c>
      <c r="I487" s="87">
        <v>49.95</v>
      </c>
      <c r="J487" s="61" t="str">
        <f t="shared" si="15"/>
        <v/>
      </c>
    </row>
    <row r="488" spans="2:10" x14ac:dyDescent="0.2">
      <c r="B488" s="238"/>
      <c r="C488" s="562"/>
      <c r="D488" s="223" t="s">
        <v>1170</v>
      </c>
      <c r="E488" s="55" t="s">
        <v>2196</v>
      </c>
      <c r="F488" s="9">
        <v>2005</v>
      </c>
      <c r="G488" s="10" t="s">
        <v>669</v>
      </c>
      <c r="H488" s="9">
        <v>2012</v>
      </c>
      <c r="I488" s="87">
        <v>78.8</v>
      </c>
      <c r="J488" s="61" t="str">
        <f t="shared" si="15"/>
        <v/>
      </c>
    </row>
    <row r="489" spans="2:10" x14ac:dyDescent="0.2">
      <c r="B489" s="236"/>
      <c r="C489" s="566"/>
      <c r="D489" s="209" t="s">
        <v>1172</v>
      </c>
      <c r="E489" s="53" t="s">
        <v>2197</v>
      </c>
      <c r="F489" s="9">
        <v>2005</v>
      </c>
      <c r="G489" s="10" t="s">
        <v>669</v>
      </c>
      <c r="H489" s="9">
        <v>2012</v>
      </c>
      <c r="I489" s="84">
        <v>99</v>
      </c>
      <c r="J489" s="77" t="str">
        <f t="shared" si="15"/>
        <v/>
      </c>
    </row>
    <row r="490" spans="2:10" x14ac:dyDescent="0.2">
      <c r="B490" s="236"/>
      <c r="C490" s="566"/>
      <c r="D490" s="209" t="s">
        <v>1174</v>
      </c>
      <c r="E490" s="53" t="s">
        <v>2198</v>
      </c>
      <c r="F490" s="9">
        <v>2005</v>
      </c>
      <c r="G490" s="10" t="s">
        <v>669</v>
      </c>
      <c r="H490" s="9">
        <v>2012</v>
      </c>
      <c r="I490" s="84">
        <v>178.75</v>
      </c>
      <c r="J490" s="77" t="str">
        <f t="shared" si="15"/>
        <v/>
      </c>
    </row>
    <row r="491" spans="2:10" x14ac:dyDescent="0.2">
      <c r="B491" s="236"/>
      <c r="C491" s="566"/>
      <c r="D491" s="224" t="s">
        <v>1289</v>
      </c>
      <c r="E491" s="222" t="s">
        <v>2199</v>
      </c>
      <c r="F491" s="9">
        <v>2005</v>
      </c>
      <c r="G491" s="10" t="s">
        <v>669</v>
      </c>
      <c r="H491" s="9">
        <v>2012</v>
      </c>
      <c r="I491" s="84">
        <v>13.95</v>
      </c>
      <c r="J491" s="77" t="str">
        <f t="shared" si="15"/>
        <v/>
      </c>
    </row>
    <row r="492" spans="2:10" s="47" customFormat="1" ht="19.5" customHeight="1" x14ac:dyDescent="0.2">
      <c r="B492" s="22"/>
      <c r="C492" s="541"/>
      <c r="D492" s="205" t="s">
        <v>2395</v>
      </c>
      <c r="E492" s="23"/>
      <c r="F492" s="24"/>
      <c r="G492" s="23"/>
      <c r="H492" s="24"/>
      <c r="I492" s="92"/>
      <c r="J492" s="29"/>
    </row>
    <row r="493" spans="2:10" s="47" customFormat="1" ht="12.75" customHeight="1" x14ac:dyDescent="0.2">
      <c r="B493" s="574" t="s">
        <v>2389</v>
      </c>
      <c r="C493" s="580"/>
      <c r="D493" s="575"/>
      <c r="E493" s="23"/>
      <c r="F493" s="24"/>
      <c r="G493" s="23"/>
      <c r="H493" s="24"/>
      <c r="I493" s="92"/>
      <c r="J493" s="29"/>
    </row>
    <row r="494" spans="2:10" s="47" customFormat="1" x14ac:dyDescent="0.2">
      <c r="B494" s="1019"/>
      <c r="C494" s="541"/>
      <c r="D494" s="140" t="s">
        <v>2390</v>
      </c>
      <c r="E494" s="23"/>
      <c r="F494" s="24"/>
      <c r="G494" s="23"/>
      <c r="H494" s="24"/>
      <c r="I494" s="92"/>
      <c r="J494" s="29"/>
    </row>
    <row r="495" spans="2:10" x14ac:dyDescent="0.2">
      <c r="B495" s="1010"/>
      <c r="C495" s="540"/>
      <c r="D495" s="223" t="s">
        <v>1036</v>
      </c>
      <c r="E495" s="10" t="s">
        <v>2396</v>
      </c>
      <c r="F495" s="9">
        <v>2014</v>
      </c>
      <c r="G495" s="10" t="s">
        <v>669</v>
      </c>
      <c r="H495" s="9">
        <v>2021</v>
      </c>
      <c r="I495" s="87">
        <v>78</v>
      </c>
      <c r="J495" s="61" t="str">
        <f>IF(B494&gt;=1,SUM(B494*I495),"")</f>
        <v/>
      </c>
    </row>
    <row r="496" spans="2:10" x14ac:dyDescent="0.2">
      <c r="B496" s="13"/>
      <c r="C496" s="755"/>
      <c r="D496" s="329" t="s">
        <v>2397</v>
      </c>
      <c r="E496" s="3"/>
      <c r="F496" s="2"/>
      <c r="G496" s="3"/>
      <c r="H496" s="2"/>
      <c r="I496" s="88"/>
      <c r="J496" s="206"/>
    </row>
    <row r="497" spans="2:10" x14ac:dyDescent="0.2">
      <c r="B497" s="574" t="s">
        <v>1311</v>
      </c>
      <c r="C497" s="755"/>
      <c r="D497" s="47"/>
      <c r="E497" s="23"/>
      <c r="F497" s="24"/>
      <c r="G497" s="23"/>
      <c r="H497" s="24"/>
      <c r="I497" s="86"/>
      <c r="J497" s="206"/>
    </row>
    <row r="498" spans="2:10" x14ac:dyDescent="0.2">
      <c r="B498" s="245"/>
      <c r="C498" s="756"/>
      <c r="D498" s="757" t="s">
        <v>2398</v>
      </c>
      <c r="E498" s="10" t="s">
        <v>2399</v>
      </c>
      <c r="F498" s="9">
        <v>2014</v>
      </c>
      <c r="G498" s="10" t="s">
        <v>669</v>
      </c>
      <c r="H498" s="9">
        <v>2021</v>
      </c>
      <c r="I498" s="87">
        <v>15</v>
      </c>
      <c r="J498" s="758"/>
    </row>
    <row r="499" spans="2:10" x14ac:dyDescent="0.2">
      <c r="B499" s="574" t="s">
        <v>3130</v>
      </c>
      <c r="C499" s="755"/>
      <c r="D499" s="47"/>
      <c r="E499" s="23"/>
      <c r="F499" s="24"/>
      <c r="G499" s="23"/>
      <c r="H499" s="24"/>
      <c r="I499" s="86"/>
      <c r="J499" s="206"/>
    </row>
    <row r="500" spans="2:10" x14ac:dyDescent="0.2">
      <c r="B500" s="245"/>
      <c r="C500" s="756"/>
      <c r="D500" s="757" t="s">
        <v>3131</v>
      </c>
      <c r="E500" s="10" t="s">
        <v>3132</v>
      </c>
      <c r="F500" s="9">
        <v>2018</v>
      </c>
      <c r="G500" s="10"/>
      <c r="H500" s="9">
        <v>2021</v>
      </c>
      <c r="I500" s="87">
        <v>95.47</v>
      </c>
      <c r="J500" s="758"/>
    </row>
    <row r="501" spans="2:10" x14ac:dyDescent="0.2">
      <c r="B501" s="245"/>
      <c r="C501" s="756"/>
      <c r="D501" s="757" t="s">
        <v>3133</v>
      </c>
      <c r="E501" s="10" t="s">
        <v>3134</v>
      </c>
      <c r="F501" s="9">
        <v>2018</v>
      </c>
      <c r="G501" s="10"/>
      <c r="H501" s="9">
        <v>2021</v>
      </c>
      <c r="I501" s="87">
        <v>95.47</v>
      </c>
      <c r="J501" s="758"/>
    </row>
    <row r="504" spans="2:10" s="47" customFormat="1" ht="20.25" customHeight="1" x14ac:dyDescent="0.2">
      <c r="B504" s="40"/>
      <c r="C504" s="40"/>
      <c r="D504" s="126"/>
      <c r="E504" s="108"/>
      <c r="F504" s="108"/>
      <c r="G504" s="108"/>
      <c r="H504" s="976" t="s">
        <v>2158</v>
      </c>
      <c r="I504" s="976"/>
      <c r="J504" s="234">
        <f>SUM(J469:J491)</f>
        <v>0</v>
      </c>
    </row>
    <row r="505" spans="2:10" ht="21" customHeight="1" x14ac:dyDescent="0.2">
      <c r="B505" s="40"/>
      <c r="C505" s="40"/>
      <c r="D505" s="1021"/>
      <c r="E505" s="1021"/>
      <c r="F505" s="7"/>
      <c r="G505" s="978" t="s">
        <v>355</v>
      </c>
      <c r="H505" s="978"/>
      <c r="I505" s="978"/>
      <c r="J505" s="478">
        <f>J504*18.75%</f>
        <v>0</v>
      </c>
    </row>
    <row r="506" spans="2:10" ht="20.25" customHeight="1" x14ac:dyDescent="0.2">
      <c r="B506" s="40"/>
      <c r="C506" s="40"/>
      <c r="D506" s="1020"/>
      <c r="E506" s="1020"/>
      <c r="F506" s="7"/>
      <c r="G506" s="42"/>
      <c r="H506" s="979" t="s">
        <v>2320</v>
      </c>
      <c r="I506" s="979"/>
      <c r="J506" s="235">
        <f>SUM(J504+J505)</f>
        <v>0</v>
      </c>
    </row>
  </sheetData>
  <mergeCells count="159">
    <mergeCell ref="J468:J469"/>
    <mergeCell ref="I447:I448"/>
    <mergeCell ref="J447:J448"/>
    <mergeCell ref="I455:I456"/>
    <mergeCell ref="J455:J456"/>
    <mergeCell ref="I468:I469"/>
    <mergeCell ref="H462:I462"/>
    <mergeCell ref="J425:J426"/>
    <mergeCell ref="I437:I438"/>
    <mergeCell ref="J437:J438"/>
    <mergeCell ref="H431:I431"/>
    <mergeCell ref="G432:I432"/>
    <mergeCell ref="H433:I433"/>
    <mergeCell ref="I425:I426"/>
    <mergeCell ref="J404:J405"/>
    <mergeCell ref="I417:I418"/>
    <mergeCell ref="J417:J418"/>
    <mergeCell ref="G413:I413"/>
    <mergeCell ref="H414:I414"/>
    <mergeCell ref="I404:I405"/>
    <mergeCell ref="H412:I412"/>
    <mergeCell ref="J367:J368"/>
    <mergeCell ref="I391:I392"/>
    <mergeCell ref="J391:J392"/>
    <mergeCell ref="G380:I380"/>
    <mergeCell ref="H381:I381"/>
    <mergeCell ref="H379:I379"/>
    <mergeCell ref="I367:I368"/>
    <mergeCell ref="J267:J268"/>
    <mergeCell ref="J275:J276"/>
    <mergeCell ref="I275:I276"/>
    <mergeCell ref="I278:I279"/>
    <mergeCell ref="J278:J279"/>
    <mergeCell ref="B293:B294"/>
    <mergeCell ref="B275:B276"/>
    <mergeCell ref="J352:J353"/>
    <mergeCell ref="I334:I335"/>
    <mergeCell ref="J334:J335"/>
    <mergeCell ref="J321:J322"/>
    <mergeCell ref="H350:I350"/>
    <mergeCell ref="J342:J343"/>
    <mergeCell ref="J309:J310"/>
    <mergeCell ref="D286:E286"/>
    <mergeCell ref="D287:E287"/>
    <mergeCell ref="J228:J229"/>
    <mergeCell ref="I243:I244"/>
    <mergeCell ref="J243:J244"/>
    <mergeCell ref="J259:J260"/>
    <mergeCell ref="I259:I260"/>
    <mergeCell ref="H256:I256"/>
    <mergeCell ref="I267:I268"/>
    <mergeCell ref="I342:I343"/>
    <mergeCell ref="B455:B456"/>
    <mergeCell ref="B306:B307"/>
    <mergeCell ref="B334:B335"/>
    <mergeCell ref="B352:B353"/>
    <mergeCell ref="B321:B322"/>
    <mergeCell ref="I321:I322"/>
    <mergeCell ref="H316:I316"/>
    <mergeCell ref="D317:E317"/>
    <mergeCell ref="G317:I317"/>
    <mergeCell ref="B447:B448"/>
    <mergeCell ref="D433:E433"/>
    <mergeCell ref="H318:I318"/>
    <mergeCell ref="H348:I348"/>
    <mergeCell ref="D349:E349"/>
    <mergeCell ref="B299:B300"/>
    <mergeCell ref="H287:I287"/>
    <mergeCell ref="H127:I127"/>
    <mergeCell ref="H156:I156"/>
    <mergeCell ref="G126:I126"/>
    <mergeCell ref="G157:I157"/>
    <mergeCell ref="H158:I158"/>
    <mergeCell ref="G255:I255"/>
    <mergeCell ref="D158:E158"/>
    <mergeCell ref="H191:I191"/>
    <mergeCell ref="B468:B469"/>
    <mergeCell ref="I309:I310"/>
    <mergeCell ref="I195:I196"/>
    <mergeCell ref="D157:E157"/>
    <mergeCell ref="D224:E224"/>
    <mergeCell ref="D190:E190"/>
    <mergeCell ref="D318:E318"/>
    <mergeCell ref="D381:E381"/>
    <mergeCell ref="D225:E225"/>
    <mergeCell ref="D191:E191"/>
    <mergeCell ref="H189:I189"/>
    <mergeCell ref="G190:I190"/>
    <mergeCell ref="B56:B57"/>
    <mergeCell ref="B38:B39"/>
    <mergeCell ref="B48:B49"/>
    <mergeCell ref="B425:B426"/>
    <mergeCell ref="B259:B260"/>
    <mergeCell ref="B267:B268"/>
    <mergeCell ref="B278:B279"/>
    <mergeCell ref="B290:B291"/>
    <mergeCell ref="B170:B171"/>
    <mergeCell ref="B68:B69"/>
    <mergeCell ref="B77:B78"/>
    <mergeCell ref="B83:B84"/>
    <mergeCell ref="B243:B244"/>
    <mergeCell ref="B213:B214"/>
    <mergeCell ref="B195:B196"/>
    <mergeCell ref="B309:B310"/>
    <mergeCell ref="B71:B72"/>
    <mergeCell ref="B342:B343"/>
    <mergeCell ref="B367:B368"/>
    <mergeCell ref="B391:B392"/>
    <mergeCell ref="B404:B405"/>
    <mergeCell ref="B417:B418"/>
    <mergeCell ref="H33:I33"/>
    <mergeCell ref="G34:I34"/>
    <mergeCell ref="D35:E35"/>
    <mergeCell ref="H35:I35"/>
    <mergeCell ref="H63:I63"/>
    <mergeCell ref="D64:E64"/>
    <mergeCell ref="G64:I64"/>
    <mergeCell ref="G96:I96"/>
    <mergeCell ref="H125:I125"/>
    <mergeCell ref="H65:I65"/>
    <mergeCell ref="H97:I97"/>
    <mergeCell ref="D65:E65"/>
    <mergeCell ref="H95:I95"/>
    <mergeCell ref="H506:I506"/>
    <mergeCell ref="H504:I504"/>
    <mergeCell ref="D505:E505"/>
    <mergeCell ref="G505:I505"/>
    <mergeCell ref="D506:E506"/>
    <mergeCell ref="I213:I214"/>
    <mergeCell ref="I228:I229"/>
    <mergeCell ref="H223:I223"/>
    <mergeCell ref="G224:I224"/>
    <mergeCell ref="H254:I254"/>
    <mergeCell ref="H285:I285"/>
    <mergeCell ref="G286:I286"/>
    <mergeCell ref="D414:E414"/>
    <mergeCell ref="D432:E432"/>
    <mergeCell ref="D380:E380"/>
    <mergeCell ref="D350:E350"/>
    <mergeCell ref="I352:I353"/>
    <mergeCell ref="G349:I349"/>
    <mergeCell ref="H464:I464"/>
    <mergeCell ref="G463:I463"/>
    <mergeCell ref="H225:I225"/>
    <mergeCell ref="D464:E464"/>
    <mergeCell ref="D255:E255"/>
    <mergeCell ref="D413:E413"/>
    <mergeCell ref="B494:B495"/>
    <mergeCell ref="B443:B444"/>
    <mergeCell ref="D256:E256"/>
    <mergeCell ref="D96:E96"/>
    <mergeCell ref="D463:E463"/>
    <mergeCell ref="D97:E97"/>
    <mergeCell ref="D127:E127"/>
    <mergeCell ref="D126:E126"/>
    <mergeCell ref="B228:B229"/>
    <mergeCell ref="B161:B162"/>
    <mergeCell ref="B437:B438"/>
    <mergeCell ref="B481:B482"/>
  </mergeCells>
  <phoneticPr fontId="8" type="noConversion"/>
  <conditionalFormatting sqref="J462:J464 J449:J454 J431:J436 J470:J491 J439:J446 J427:J428 J6:J227 J412:J416 J419:J424 J406:J410 J393:J403 J323:J333 J369:J390 J336:J341 J344:J351 J354:J366 J311:J320 J285:J308 J245:J248 J280:J282 J230:J242 J254:J258 J261:J266 J269:J274 J277 J1:J2 J457:J459 J466:J467 J502:J65525">
    <cfRule type="cellIs" dxfId="79" priority="4" stopIfTrue="1" operator="lessThan">
      <formula>1</formula>
    </cfRule>
  </conditionalFormatting>
  <conditionalFormatting sqref="J492:J498">
    <cfRule type="cellIs" dxfId="78" priority="3" stopIfTrue="1" operator="lessThan">
      <formula>1</formula>
    </cfRule>
  </conditionalFormatting>
  <conditionalFormatting sqref="J499:J500">
    <cfRule type="cellIs" dxfId="77" priority="2" stopIfTrue="1" operator="lessThan">
      <formula>1</formula>
    </cfRule>
  </conditionalFormatting>
  <conditionalFormatting sqref="J501">
    <cfRule type="cellIs" dxfId="76" priority="1" stopIfTrue="1" operator="lessThan">
      <formula>1</formula>
    </cfRule>
  </conditionalFormatting>
  <printOptions horizontalCentered="1"/>
  <pageMargins left="0.27" right="0.4" top="1.39" bottom="0.28999999999999998" header="0.51" footer="0.17"/>
  <pageSetup scale="99" firstPageNumber="35" orientation="landscape" useFirstPageNumber="1" horizontalDpi="4294967292" verticalDpi="300" r:id="rId1"/>
  <headerFooter alignWithMargins="0">
    <oddHeader>&amp;LSchool __________________________ Site # ________
Charge to Account: ______________________________&amp;RPrincipal's Signature __________________________
Date __________________________
&amp;"Arial,Bold"
2005-2006</oddHeader>
    <oddFooter xml:space="preserve">&amp;C&amp;"Arial,Bold"Foreign Language
&amp;P
</oddFooter>
  </headerFooter>
  <rowBreaks count="4" manualBreakCount="4">
    <brk id="97" max="16383" man="1"/>
    <brk id="127" max="16383" man="1"/>
    <brk id="433" max="16383" man="1"/>
    <brk id="4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opLeftCell="B1" zoomScale="83" zoomScaleNormal="83" workbookViewId="0">
      <selection activeCell="D4" sqref="D4"/>
    </sheetView>
  </sheetViews>
  <sheetFormatPr defaultRowHeight="12.75" x14ac:dyDescent="0.2"/>
  <cols>
    <col min="1" max="1" width="0.5703125" hidden="1" customWidth="1"/>
    <col min="2" max="2" width="8" style="217" customWidth="1"/>
    <col min="3" max="3" width="11.28515625" style="217" customWidth="1"/>
    <col min="4" max="4" width="54.5703125" customWidth="1"/>
    <col min="5" max="5" width="15" customWidth="1"/>
    <col min="6" max="6" width="9" customWidth="1"/>
    <col min="7" max="7" width="7" customWidth="1"/>
    <col min="8" max="8" width="6.5703125" customWidth="1"/>
    <col min="9" max="9" width="7.85546875" style="132" customWidth="1"/>
    <col min="10" max="10" width="12.28515625" style="47" customWidth="1"/>
  </cols>
  <sheetData>
    <row r="1" spans="1:10" x14ac:dyDescent="0.2">
      <c r="B1" s="143" t="s">
        <v>0</v>
      </c>
      <c r="C1" s="618" t="s">
        <v>722</v>
      </c>
      <c r="D1" s="233"/>
      <c r="E1" s="3"/>
      <c r="F1" s="2" t="s">
        <v>2156</v>
      </c>
      <c r="G1" s="3" t="s">
        <v>1324</v>
      </c>
      <c r="H1" s="2" t="s">
        <v>1325</v>
      </c>
      <c r="I1" s="128" t="s">
        <v>1326</v>
      </c>
      <c r="J1" s="5" t="s">
        <v>1327</v>
      </c>
    </row>
    <row r="2" spans="1:10" x14ac:dyDescent="0.2">
      <c r="B2" s="245" t="s">
        <v>1890</v>
      </c>
      <c r="C2" s="619" t="s">
        <v>723</v>
      </c>
      <c r="D2" s="474" t="s">
        <v>533</v>
      </c>
      <c r="E2" s="10" t="s">
        <v>534</v>
      </c>
      <c r="F2" s="9" t="s">
        <v>2157</v>
      </c>
      <c r="G2" s="10" t="s">
        <v>535</v>
      </c>
      <c r="H2" s="9" t="s">
        <v>536</v>
      </c>
      <c r="I2" s="129" t="s">
        <v>537</v>
      </c>
      <c r="J2" s="12" t="s">
        <v>537</v>
      </c>
    </row>
    <row r="3" spans="1:10" ht="14.25" customHeight="1" x14ac:dyDescent="0.2">
      <c r="B3" s="13"/>
      <c r="C3" s="656" t="s">
        <v>724</v>
      </c>
      <c r="D3" s="133"/>
      <c r="E3" s="15"/>
      <c r="F3" s="16"/>
      <c r="G3" s="15"/>
      <c r="H3" s="16"/>
      <c r="I3" s="130"/>
      <c r="J3" s="18"/>
    </row>
    <row r="4" spans="1:10" ht="21.75" customHeight="1" x14ac:dyDescent="0.2">
      <c r="B4" s="13"/>
      <c r="C4" s="656" t="s">
        <v>725</v>
      </c>
      <c r="D4" s="690" t="s">
        <v>1085</v>
      </c>
      <c r="E4" s="23"/>
      <c r="F4" s="24"/>
      <c r="G4" s="23"/>
      <c r="H4" s="24"/>
      <c r="I4" s="86"/>
      <c r="J4" s="26"/>
    </row>
    <row r="5" spans="1:10" s="47" customFormat="1" ht="18" customHeight="1" x14ac:dyDescent="0.2">
      <c r="B5" s="13"/>
      <c r="C5" s="586"/>
      <c r="D5" s="270"/>
      <c r="E5" s="23"/>
      <c r="F5" s="24"/>
      <c r="G5" s="23"/>
      <c r="H5" s="24"/>
      <c r="I5" s="86"/>
      <c r="J5" s="18"/>
    </row>
    <row r="6" spans="1:10" ht="13.5" customHeight="1" x14ac:dyDescent="0.2">
      <c r="B6" s="14" t="s">
        <v>667</v>
      </c>
      <c r="C6" s="604"/>
      <c r="D6" s="538"/>
      <c r="E6" s="23"/>
      <c r="F6" s="24"/>
      <c r="G6" s="23"/>
      <c r="H6" s="24"/>
      <c r="I6" s="86"/>
      <c r="J6" s="18"/>
    </row>
    <row r="7" spans="1:10" x14ac:dyDescent="0.2">
      <c r="B7" s="988"/>
      <c r="C7" s="586"/>
      <c r="D7" s="620" t="s">
        <v>566</v>
      </c>
      <c r="E7" s="23"/>
      <c r="F7" s="24"/>
      <c r="G7" s="23"/>
      <c r="H7" s="24"/>
      <c r="I7" s="86"/>
      <c r="J7" s="26"/>
    </row>
    <row r="8" spans="1:10" x14ac:dyDescent="0.2">
      <c r="B8" s="989"/>
      <c r="C8" s="586" t="s">
        <v>932</v>
      </c>
      <c r="D8" s="633" t="s">
        <v>1036</v>
      </c>
      <c r="E8" s="23" t="s">
        <v>1283</v>
      </c>
      <c r="F8" s="9">
        <v>2005</v>
      </c>
      <c r="G8" s="10" t="s">
        <v>669</v>
      </c>
      <c r="H8" s="9">
        <v>2012</v>
      </c>
      <c r="I8" s="131">
        <v>55.98</v>
      </c>
      <c r="J8" s="29" t="str">
        <f>IF(B7&gt;=1,SUM(B7*I8),"")</f>
        <v/>
      </c>
    </row>
    <row r="9" spans="1:10" x14ac:dyDescent="0.2">
      <c r="B9" s="624"/>
      <c r="C9" s="584" t="s">
        <v>933</v>
      </c>
      <c r="D9" s="630" t="s">
        <v>1281</v>
      </c>
      <c r="E9" s="3" t="s">
        <v>1282</v>
      </c>
      <c r="F9" s="9">
        <v>2005</v>
      </c>
      <c r="G9" s="38" t="s">
        <v>669</v>
      </c>
      <c r="H9" s="39">
        <v>2009</v>
      </c>
      <c r="I9" s="83">
        <v>55.98</v>
      </c>
      <c r="J9" s="31" t="str">
        <f>IF(B9&gt;=1,SUM(B9*I9),"")</f>
        <v/>
      </c>
    </row>
    <row r="10" spans="1:10" x14ac:dyDescent="0.2">
      <c r="B10" s="624"/>
      <c r="C10" s="551" t="s">
        <v>934</v>
      </c>
      <c r="D10" s="631" t="s">
        <v>1284</v>
      </c>
      <c r="E10" s="38" t="s">
        <v>1285</v>
      </c>
      <c r="F10" s="9">
        <v>2002</v>
      </c>
      <c r="G10" s="38" t="s">
        <v>669</v>
      </c>
      <c r="H10" s="39">
        <v>2009</v>
      </c>
      <c r="I10" s="82">
        <v>66.989999999999995</v>
      </c>
      <c r="J10" s="77" t="str">
        <f>IF(B10&gt;=1,SUM(B10*I11),"")</f>
        <v/>
      </c>
    </row>
    <row r="11" spans="1:10" x14ac:dyDescent="0.2">
      <c r="B11" s="624"/>
      <c r="C11" s="551"/>
      <c r="D11" s="597" t="s">
        <v>1286</v>
      </c>
      <c r="E11" s="38" t="s">
        <v>1287</v>
      </c>
      <c r="F11" s="9">
        <v>2002</v>
      </c>
      <c r="G11" s="38" t="s">
        <v>669</v>
      </c>
      <c r="H11" s="39">
        <v>2009</v>
      </c>
      <c r="I11" s="83">
        <v>423.99</v>
      </c>
      <c r="J11" s="77" t="str">
        <f>IF(B11&gt;=1,SUM(B11*I12),"")</f>
        <v/>
      </c>
    </row>
    <row r="12" spans="1:10" x14ac:dyDescent="0.2">
      <c r="B12" s="624"/>
      <c r="C12" s="551"/>
      <c r="D12" s="597" t="s">
        <v>2266</v>
      </c>
      <c r="E12" s="38" t="s">
        <v>1285</v>
      </c>
      <c r="F12" s="9">
        <v>2002</v>
      </c>
      <c r="G12" s="38" t="s">
        <v>669</v>
      </c>
      <c r="H12" s="39">
        <v>2009</v>
      </c>
      <c r="I12" s="83">
        <v>324.48</v>
      </c>
      <c r="J12" s="77" t="str">
        <f t="shared" ref="J12:J25" si="0">IF(B12&gt;=1,SUM(B12*I13),"")</f>
        <v/>
      </c>
    </row>
    <row r="13" spans="1:10" x14ac:dyDescent="0.2">
      <c r="B13" s="624"/>
      <c r="C13" s="551"/>
      <c r="D13" s="597" t="s">
        <v>1228</v>
      </c>
      <c r="E13" s="38" t="s">
        <v>1229</v>
      </c>
      <c r="F13" s="9">
        <v>2002</v>
      </c>
      <c r="G13" s="38" t="s">
        <v>669</v>
      </c>
      <c r="H13" s="39">
        <v>2009</v>
      </c>
      <c r="I13" s="83">
        <v>112.96</v>
      </c>
      <c r="J13" s="77" t="str">
        <f t="shared" si="0"/>
        <v/>
      </c>
    </row>
    <row r="14" spans="1:10" s="47" customFormat="1" ht="15.75" customHeight="1" x14ac:dyDescent="0.2">
      <c r="B14" s="311"/>
      <c r="C14" s="572"/>
      <c r="D14" s="596" t="s">
        <v>1702</v>
      </c>
      <c r="E14" s="10" t="s">
        <v>1703</v>
      </c>
      <c r="F14" s="9">
        <v>2001</v>
      </c>
      <c r="G14" s="23" t="s">
        <v>669</v>
      </c>
      <c r="H14" s="24">
        <v>2008</v>
      </c>
      <c r="I14" s="82">
        <v>169.98</v>
      </c>
      <c r="J14" s="77" t="str">
        <f t="shared" si="0"/>
        <v/>
      </c>
    </row>
    <row r="15" spans="1:10" x14ac:dyDescent="0.2">
      <c r="B15" s="34"/>
      <c r="C15" s="543"/>
      <c r="D15" s="105" t="s">
        <v>1704</v>
      </c>
      <c r="E15" s="38" t="s">
        <v>1705</v>
      </c>
      <c r="F15" s="39">
        <v>2001</v>
      </c>
      <c r="G15" s="3" t="s">
        <v>669</v>
      </c>
      <c r="H15" s="2">
        <v>2008</v>
      </c>
      <c r="I15" s="83">
        <v>189.99</v>
      </c>
      <c r="J15" s="77" t="str">
        <f t="shared" si="0"/>
        <v/>
      </c>
    </row>
    <row r="16" spans="1:10" x14ac:dyDescent="0.2">
      <c r="A16" s="65"/>
      <c r="B16" s="34"/>
      <c r="C16" s="543"/>
      <c r="D16" s="99" t="s">
        <v>1706</v>
      </c>
      <c r="E16" s="38" t="s">
        <v>156</v>
      </c>
      <c r="F16" s="39">
        <v>2001</v>
      </c>
      <c r="G16" s="3" t="s">
        <v>669</v>
      </c>
      <c r="H16" s="2">
        <v>2008</v>
      </c>
      <c r="I16" s="83">
        <v>209.97</v>
      </c>
      <c r="J16" s="77" t="str">
        <f t="shared" si="0"/>
        <v/>
      </c>
    </row>
    <row r="17" spans="2:10" x14ac:dyDescent="0.2">
      <c r="B17" s="8"/>
      <c r="C17" s="540"/>
      <c r="D17" s="104" t="s">
        <v>157</v>
      </c>
      <c r="E17" s="72" t="s">
        <v>1084</v>
      </c>
      <c r="F17" s="39">
        <v>2001</v>
      </c>
      <c r="G17" s="3" t="s">
        <v>669</v>
      </c>
      <c r="H17" s="2">
        <v>2008</v>
      </c>
      <c r="I17" s="82">
        <v>209.97</v>
      </c>
      <c r="J17" s="77" t="str">
        <f t="shared" si="0"/>
        <v/>
      </c>
    </row>
    <row r="18" spans="2:10" x14ac:dyDescent="0.2">
      <c r="B18" s="34"/>
      <c r="C18" s="543"/>
      <c r="D18" s="99" t="s">
        <v>158</v>
      </c>
      <c r="E18" s="38" t="s">
        <v>159</v>
      </c>
      <c r="F18" s="39">
        <v>2001</v>
      </c>
      <c r="G18" s="3" t="s">
        <v>669</v>
      </c>
      <c r="H18" s="2">
        <v>2008</v>
      </c>
      <c r="I18" s="83">
        <v>79.98</v>
      </c>
      <c r="J18" s="77" t="str">
        <f t="shared" si="0"/>
        <v/>
      </c>
    </row>
    <row r="19" spans="2:10" x14ac:dyDescent="0.2">
      <c r="B19" s="1"/>
      <c r="C19" s="539"/>
      <c r="D19" s="99" t="s">
        <v>121</v>
      </c>
      <c r="E19" s="3" t="s">
        <v>156</v>
      </c>
      <c r="F19" s="39">
        <v>2001</v>
      </c>
      <c r="G19" s="3" t="s">
        <v>669</v>
      </c>
      <c r="H19" s="2">
        <v>2008</v>
      </c>
      <c r="I19" s="83">
        <v>209.97</v>
      </c>
      <c r="J19" s="77" t="str">
        <f t="shared" si="0"/>
        <v/>
      </c>
    </row>
    <row r="20" spans="2:10" x14ac:dyDescent="0.2">
      <c r="B20" s="1"/>
      <c r="C20" s="539"/>
      <c r="D20" s="99" t="s">
        <v>122</v>
      </c>
      <c r="E20" s="3" t="s">
        <v>123</v>
      </c>
      <c r="F20" s="39">
        <v>2001</v>
      </c>
      <c r="G20" s="3" t="s">
        <v>669</v>
      </c>
      <c r="H20" s="2">
        <v>2008</v>
      </c>
      <c r="I20" s="83">
        <v>209.97</v>
      </c>
      <c r="J20" s="77" t="str">
        <f t="shared" si="0"/>
        <v/>
      </c>
    </row>
    <row r="21" spans="2:10" x14ac:dyDescent="0.2">
      <c r="B21" s="232"/>
      <c r="C21" s="545"/>
      <c r="D21" s="99" t="s">
        <v>125</v>
      </c>
      <c r="E21" s="39" t="s">
        <v>124</v>
      </c>
      <c r="F21" s="39">
        <v>2001</v>
      </c>
      <c r="G21" s="3" t="s">
        <v>669</v>
      </c>
      <c r="H21" s="2">
        <v>2008</v>
      </c>
      <c r="I21" s="83">
        <v>79.5</v>
      </c>
      <c r="J21" s="77" t="str">
        <f t="shared" si="0"/>
        <v/>
      </c>
    </row>
    <row r="22" spans="2:10" x14ac:dyDescent="0.2">
      <c r="B22" s="232"/>
      <c r="C22" s="545"/>
      <c r="D22" s="100" t="s">
        <v>1074</v>
      </c>
      <c r="E22" s="39" t="s">
        <v>1075</v>
      </c>
      <c r="F22" s="39">
        <v>2001</v>
      </c>
      <c r="G22" s="3" t="s">
        <v>669</v>
      </c>
      <c r="H22" s="2">
        <v>2008</v>
      </c>
      <c r="I22" s="83">
        <v>79.5</v>
      </c>
      <c r="J22" s="77" t="str">
        <f t="shared" si="0"/>
        <v/>
      </c>
    </row>
    <row r="23" spans="2:10" x14ac:dyDescent="0.2">
      <c r="B23" s="233"/>
      <c r="C23" s="546"/>
      <c r="D23" s="99" t="s">
        <v>1076</v>
      </c>
      <c r="E23" s="2" t="s">
        <v>1077</v>
      </c>
      <c r="F23" s="39">
        <v>2001</v>
      </c>
      <c r="G23" s="3" t="s">
        <v>669</v>
      </c>
      <c r="H23" s="2">
        <v>2008</v>
      </c>
      <c r="I23" s="83">
        <v>30.99</v>
      </c>
      <c r="J23" s="77" t="str">
        <f t="shared" si="0"/>
        <v/>
      </c>
    </row>
    <row r="24" spans="2:10" x14ac:dyDescent="0.2">
      <c r="B24" s="1"/>
      <c r="C24" s="539"/>
      <c r="D24" s="99" t="s">
        <v>1078</v>
      </c>
      <c r="E24" s="3" t="s">
        <v>1079</v>
      </c>
      <c r="F24" s="39">
        <v>2001</v>
      </c>
      <c r="G24" s="3" t="s">
        <v>669</v>
      </c>
      <c r="H24" s="2">
        <v>2008</v>
      </c>
      <c r="I24" s="83">
        <v>14.98</v>
      </c>
      <c r="J24" s="77" t="str">
        <f t="shared" si="0"/>
        <v/>
      </c>
    </row>
    <row r="25" spans="2:10" x14ac:dyDescent="0.2">
      <c r="B25" s="1"/>
      <c r="C25" s="539"/>
      <c r="D25" s="99" t="s">
        <v>1080</v>
      </c>
      <c r="E25" s="3" t="s">
        <v>1081</v>
      </c>
      <c r="F25" s="39">
        <v>2001</v>
      </c>
      <c r="G25" s="3" t="s">
        <v>669</v>
      </c>
      <c r="H25" s="2">
        <v>2008</v>
      </c>
      <c r="I25" s="83">
        <v>9.48</v>
      </c>
      <c r="J25" s="77" t="str">
        <f t="shared" si="0"/>
        <v/>
      </c>
    </row>
    <row r="26" spans="2:10" x14ac:dyDescent="0.2">
      <c r="B26" s="1"/>
      <c r="C26" s="539" t="s">
        <v>935</v>
      </c>
      <c r="D26" s="99" t="s">
        <v>1082</v>
      </c>
      <c r="E26" s="38" t="s">
        <v>1083</v>
      </c>
      <c r="F26" s="39">
        <v>2001</v>
      </c>
      <c r="G26" s="3" t="s">
        <v>669</v>
      </c>
      <c r="H26" s="2">
        <v>2008</v>
      </c>
      <c r="I26" s="83">
        <v>7.5</v>
      </c>
      <c r="J26" s="77" t="str">
        <f>IF(B26&gt;=1,SUM(B26*I26),"")</f>
        <v/>
      </c>
    </row>
    <row r="27" spans="2:10" s="47" customFormat="1" x14ac:dyDescent="0.2">
      <c r="B27" s="143"/>
      <c r="C27" s="143"/>
      <c r="D27" s="152"/>
      <c r="E27" s="153"/>
      <c r="F27" s="6"/>
      <c r="G27" s="153"/>
      <c r="H27" s="6"/>
      <c r="I27" s="154"/>
      <c r="J27" s="155"/>
    </row>
    <row r="28" spans="2:10" s="47" customFormat="1" x14ac:dyDescent="0.2">
      <c r="B28" s="13"/>
      <c r="C28" s="13"/>
      <c r="D28" s="163"/>
      <c r="E28" s="15"/>
      <c r="F28" s="16"/>
      <c r="G28" s="15"/>
      <c r="H28" s="16"/>
      <c r="I28" s="156"/>
      <c r="J28" s="69"/>
    </row>
    <row r="29" spans="2:10" ht="20.25" customHeight="1" x14ac:dyDescent="0.2">
      <c r="B29" s="40"/>
      <c r="C29" s="40"/>
      <c r="D29" s="126"/>
      <c r="E29" s="108"/>
      <c r="F29" s="108"/>
      <c r="G29" s="108"/>
      <c r="H29" s="976" t="s">
        <v>2158</v>
      </c>
      <c r="I29" s="976"/>
      <c r="J29" s="234">
        <f>SUM(J8:J26)</f>
        <v>0</v>
      </c>
    </row>
    <row r="30" spans="2:10" ht="21" customHeight="1" x14ac:dyDescent="0.2">
      <c r="B30" s="40"/>
      <c r="C30" s="40"/>
      <c r="D30" s="1029"/>
      <c r="E30" s="1029"/>
      <c r="F30" s="7"/>
      <c r="G30" s="978" t="s">
        <v>2543</v>
      </c>
      <c r="H30" s="978"/>
      <c r="I30" s="978"/>
      <c r="J30" s="43">
        <f>SUM(J29*0.19)</f>
        <v>0</v>
      </c>
    </row>
    <row r="31" spans="2:10" ht="20.25" customHeight="1" x14ac:dyDescent="0.2">
      <c r="B31" s="40"/>
      <c r="C31" s="40"/>
      <c r="D31" s="1020"/>
      <c r="E31" s="1020"/>
      <c r="F31" s="108"/>
      <c r="G31" s="108"/>
      <c r="H31" s="979" t="s">
        <v>2032</v>
      </c>
      <c r="I31" s="979"/>
      <c r="J31" s="93">
        <f>J29+J30</f>
        <v>0</v>
      </c>
    </row>
    <row r="32" spans="2:10" ht="14.25" customHeight="1" x14ac:dyDescent="0.2">
      <c r="B32" s="225"/>
      <c r="C32" s="225"/>
      <c r="I32"/>
      <c r="J32"/>
    </row>
  </sheetData>
  <mergeCells count="6">
    <mergeCell ref="B7:B8"/>
    <mergeCell ref="H31:I31"/>
    <mergeCell ref="D30:E30"/>
    <mergeCell ref="D31:E31"/>
    <mergeCell ref="H29:I29"/>
    <mergeCell ref="G30:I30"/>
  </mergeCells>
  <phoneticPr fontId="8" type="noConversion"/>
  <conditionalFormatting sqref="J29:J32">
    <cfRule type="cellIs" dxfId="75" priority="1" stopIfTrue="1" operator="lessThan">
      <formula>1</formula>
    </cfRule>
  </conditionalFormatting>
  <printOptions horizontalCentered="1"/>
  <pageMargins left="0.27" right="0.4" top="1.42" bottom="0.43" header="0.51" footer="0.23"/>
  <pageSetup scale="99" firstPageNumber="51" orientation="landscape" useFirstPageNumber="1" horizontalDpi="4294967292" verticalDpi="300" r:id="rId1"/>
  <headerFooter alignWithMargins="0">
    <oddHeader>&amp;LSchool __________________________Site # _________
Charge to Account: ______________________________&amp;RPrincipal's Signature __________________________
Date __________________________
&amp;"Arial,Bold"
2005-2006</oddHeader>
    <oddFooter xml:space="preserve">&amp;CHealth
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9"/>
  <sheetViews>
    <sheetView showGridLines="0" showZeros="0" topLeftCell="A148" zoomScale="83" zoomScaleNormal="83" workbookViewId="0">
      <selection activeCell="E27" sqref="E27"/>
    </sheetView>
  </sheetViews>
  <sheetFormatPr defaultRowHeight="12.75" x14ac:dyDescent="0.2"/>
  <cols>
    <col min="1" max="1" width="0.5703125" customWidth="1"/>
    <col min="2" max="2" width="9.140625" style="217" customWidth="1"/>
    <col min="3" max="3" width="11.140625" style="217" customWidth="1"/>
    <col min="4" max="4" width="54.140625" customWidth="1"/>
    <col min="5" max="5" width="18" style="429" bestFit="1" customWidth="1"/>
    <col min="6" max="6" width="9.28515625" customWidth="1"/>
    <col min="7" max="7" width="6.5703125" style="290" customWidth="1"/>
    <col min="8" max="8" width="6.7109375" customWidth="1"/>
    <col min="9" max="9" width="7.42578125" style="132" customWidth="1"/>
    <col min="10" max="10" width="12.28515625" style="301" customWidth="1"/>
  </cols>
  <sheetData>
    <row r="1" spans="2:10" x14ac:dyDescent="0.2">
      <c r="B1" s="143" t="s">
        <v>0</v>
      </c>
      <c r="C1" s="618" t="s">
        <v>722</v>
      </c>
      <c r="D1" s="2"/>
      <c r="E1" s="3"/>
      <c r="F1" s="2" t="s">
        <v>2156</v>
      </c>
      <c r="G1" s="3" t="s">
        <v>1324</v>
      </c>
      <c r="H1" s="2" t="s">
        <v>1325</v>
      </c>
      <c r="I1" s="128" t="s">
        <v>1326</v>
      </c>
      <c r="J1" s="483" t="s">
        <v>1327</v>
      </c>
    </row>
    <row r="2" spans="2:10" x14ac:dyDescent="0.2">
      <c r="B2" s="245" t="s">
        <v>1890</v>
      </c>
      <c r="C2" s="619" t="s">
        <v>723</v>
      </c>
      <c r="D2" s="9" t="s">
        <v>533</v>
      </c>
      <c r="E2" s="10" t="s">
        <v>534</v>
      </c>
      <c r="F2" s="9" t="s">
        <v>2157</v>
      </c>
      <c r="G2" s="10" t="s">
        <v>535</v>
      </c>
      <c r="H2" s="9" t="s">
        <v>536</v>
      </c>
      <c r="I2" s="129" t="s">
        <v>537</v>
      </c>
      <c r="J2" s="484" t="s">
        <v>537</v>
      </c>
    </row>
    <row r="3" spans="2:10" ht="11.25" customHeight="1" x14ac:dyDescent="0.2">
      <c r="B3" s="13"/>
      <c r="C3" s="691" t="s">
        <v>724</v>
      </c>
      <c r="D3" s="14"/>
      <c r="E3" s="15"/>
      <c r="F3" s="16"/>
      <c r="G3" s="15"/>
      <c r="H3" s="16"/>
      <c r="I3" s="130"/>
      <c r="J3" s="500"/>
    </row>
    <row r="4" spans="2:10" ht="14.25" customHeight="1" x14ac:dyDescent="0.2">
      <c r="B4" s="245"/>
      <c r="C4" s="614" t="s">
        <v>725</v>
      </c>
      <c r="D4" s="90" t="s">
        <v>494</v>
      </c>
      <c r="E4" s="72"/>
      <c r="F4" s="9"/>
      <c r="G4" s="10"/>
      <c r="H4" s="9"/>
      <c r="I4" s="87"/>
      <c r="J4" s="501"/>
    </row>
    <row r="5" spans="2:10" ht="13.5" customHeight="1" x14ac:dyDescent="0.2">
      <c r="B5" s="13"/>
      <c r="C5" s="571"/>
      <c r="D5" s="91" t="s">
        <v>3150</v>
      </c>
      <c r="E5" s="23"/>
      <c r="F5" s="24"/>
      <c r="G5" s="23"/>
      <c r="H5" s="24"/>
      <c r="I5" s="86"/>
      <c r="J5" s="500"/>
    </row>
    <row r="6" spans="2:10" ht="13.5" customHeight="1" x14ac:dyDescent="0.2">
      <c r="B6" s="876"/>
      <c r="C6" s="571"/>
      <c r="D6" s="91" t="s">
        <v>3151</v>
      </c>
      <c r="E6" s="877"/>
      <c r="F6" s="24"/>
      <c r="G6" s="877"/>
      <c r="H6" s="24"/>
      <c r="I6" s="86"/>
      <c r="J6" s="500"/>
    </row>
    <row r="7" spans="2:10" ht="13.5" customHeight="1" x14ac:dyDescent="0.2">
      <c r="B7" s="876"/>
      <c r="C7" s="571"/>
      <c r="D7" s="91" t="s">
        <v>3152</v>
      </c>
      <c r="E7" s="877"/>
      <c r="F7" s="24"/>
      <c r="G7" s="877"/>
      <c r="H7" s="24"/>
      <c r="I7" s="86"/>
      <c r="J7" s="500"/>
    </row>
    <row r="8" spans="2:10" ht="14.25" customHeight="1" x14ac:dyDescent="0.2">
      <c r="B8" s="13"/>
      <c r="C8" s="571"/>
      <c r="D8" s="91" t="s">
        <v>446</v>
      </c>
      <c r="E8" s="23"/>
      <c r="F8" s="24"/>
      <c r="G8" s="23"/>
      <c r="H8" s="24"/>
      <c r="I8" s="86"/>
      <c r="J8" s="500"/>
    </row>
    <row r="9" spans="2:10" ht="14.25" customHeight="1" x14ac:dyDescent="0.2">
      <c r="B9" s="245"/>
      <c r="C9" s="570"/>
      <c r="D9" s="90" t="s">
        <v>447</v>
      </c>
      <c r="E9" s="10"/>
      <c r="F9" s="9"/>
      <c r="G9" s="10"/>
      <c r="H9" s="9"/>
      <c r="I9" s="87"/>
      <c r="J9" s="478"/>
    </row>
    <row r="10" spans="2:10" x14ac:dyDescent="0.2">
      <c r="B10" s="554" t="s">
        <v>2421</v>
      </c>
      <c r="C10" s="585"/>
      <c r="D10" s="555"/>
      <c r="E10" s="23"/>
      <c r="F10" s="24"/>
      <c r="G10" s="23"/>
      <c r="H10" s="24"/>
      <c r="I10" s="86"/>
      <c r="J10" s="500"/>
    </row>
    <row r="11" spans="2:10" ht="11.25" customHeight="1" x14ac:dyDescent="0.2">
      <c r="B11" s="1030"/>
      <c r="C11" s="811"/>
      <c r="D11" s="812" t="s">
        <v>2422</v>
      </c>
      <c r="E11" s="813"/>
      <c r="F11" s="814"/>
      <c r="G11" s="813"/>
      <c r="H11" s="814"/>
      <c r="I11" s="815"/>
      <c r="J11" s="480"/>
    </row>
    <row r="12" spans="2:10" x14ac:dyDescent="0.2">
      <c r="B12" s="1031"/>
      <c r="C12" s="816" t="s">
        <v>936</v>
      </c>
      <c r="D12" s="789" t="s">
        <v>2442</v>
      </c>
      <c r="E12" s="817" t="s">
        <v>2423</v>
      </c>
      <c r="F12" s="788">
        <v>2015</v>
      </c>
      <c r="G12" s="791" t="s">
        <v>669</v>
      </c>
      <c r="H12" s="788">
        <v>2022</v>
      </c>
      <c r="I12" s="818" t="s">
        <v>2424</v>
      </c>
      <c r="J12" s="352" t="str">
        <f>IF(B11&gt;=1,SUM(B11*I12),"")</f>
        <v/>
      </c>
    </row>
    <row r="13" spans="2:10" s="260" customFormat="1" x14ac:dyDescent="0.2">
      <c r="B13" s="885"/>
      <c r="C13" s="886"/>
      <c r="D13" s="145" t="s">
        <v>3156</v>
      </c>
      <c r="E13" s="887" t="s">
        <v>3157</v>
      </c>
      <c r="F13" s="879">
        <v>2015</v>
      </c>
      <c r="G13" s="72" t="s">
        <v>669</v>
      </c>
      <c r="H13" s="879">
        <v>2022</v>
      </c>
      <c r="I13" s="731">
        <v>100.75</v>
      </c>
      <c r="J13" s="884"/>
    </row>
    <row r="14" spans="2:10" x14ac:dyDescent="0.2">
      <c r="B14" s="34"/>
      <c r="C14" s="551"/>
      <c r="D14" s="99" t="s">
        <v>2569</v>
      </c>
      <c r="E14" s="778" t="s">
        <v>2570</v>
      </c>
      <c r="F14" s="39">
        <v>2015</v>
      </c>
      <c r="G14" s="10" t="s">
        <v>669</v>
      </c>
      <c r="H14" s="9">
        <v>2022</v>
      </c>
      <c r="I14" s="84">
        <v>15.75</v>
      </c>
      <c r="J14" s="353"/>
    </row>
    <row r="15" spans="2:10" s="47" customFormat="1" ht="12.75" customHeight="1" x14ac:dyDescent="0.2">
      <c r="B15" s="13"/>
      <c r="C15" s="586"/>
      <c r="D15" s="267" t="s">
        <v>1746</v>
      </c>
      <c r="E15" s="427"/>
      <c r="F15" s="24"/>
      <c r="G15" s="23"/>
      <c r="H15" s="24"/>
      <c r="I15" s="131"/>
      <c r="J15" s="479"/>
    </row>
    <row r="16" spans="2:10" x14ac:dyDescent="0.2">
      <c r="B16" s="245"/>
      <c r="C16" s="581" t="s">
        <v>937</v>
      </c>
      <c r="D16" s="272" t="s">
        <v>2425</v>
      </c>
      <c r="E16" s="10" t="s">
        <v>2426</v>
      </c>
      <c r="F16" s="9">
        <v>2015</v>
      </c>
      <c r="G16" s="10" t="s">
        <v>669</v>
      </c>
      <c r="H16" s="9">
        <v>2022</v>
      </c>
      <c r="I16" s="87">
        <v>150</v>
      </c>
      <c r="J16" s="352" t="str">
        <f>IF(B16&gt;=1,SUM(B16*I16),"")</f>
        <v/>
      </c>
    </row>
    <row r="17" spans="1:10" x14ac:dyDescent="0.2">
      <c r="A17" s="47"/>
      <c r="B17" s="245"/>
      <c r="C17" s="581"/>
      <c r="D17" s="104" t="s">
        <v>2427</v>
      </c>
      <c r="E17" s="10" t="s">
        <v>2428</v>
      </c>
      <c r="F17" s="9">
        <v>2015</v>
      </c>
      <c r="G17" s="10" t="s">
        <v>669</v>
      </c>
      <c r="H17" s="9">
        <v>2022</v>
      </c>
      <c r="I17" s="82">
        <v>79</v>
      </c>
      <c r="J17" s="497" t="str">
        <f>IF(B17&gt;=1,SUM(B17*I17),"")</f>
        <v/>
      </c>
    </row>
    <row r="18" spans="1:10" x14ac:dyDescent="0.2">
      <c r="B18" s="34"/>
      <c r="C18" s="543"/>
      <c r="D18" s="99" t="s">
        <v>2429</v>
      </c>
      <c r="E18" s="38" t="s">
        <v>2430</v>
      </c>
      <c r="F18" s="9">
        <v>2015</v>
      </c>
      <c r="G18" s="10" t="s">
        <v>669</v>
      </c>
      <c r="H18" s="9">
        <v>2022</v>
      </c>
      <c r="I18" s="83">
        <v>339</v>
      </c>
      <c r="J18" s="485" t="str">
        <f>IF(B18&gt;=1,SUM(B18*I18),"")</f>
        <v/>
      </c>
    </row>
    <row r="19" spans="1:10" x14ac:dyDescent="0.2">
      <c r="B19" s="735"/>
      <c r="C19" s="735"/>
      <c r="D19" s="100" t="s">
        <v>2432</v>
      </c>
      <c r="E19" s="72" t="s">
        <v>2431</v>
      </c>
      <c r="F19" s="71">
        <v>2015</v>
      </c>
      <c r="G19" s="72" t="s">
        <v>669</v>
      </c>
      <c r="H19" s="71">
        <v>2022</v>
      </c>
      <c r="I19" s="186">
        <v>508.75</v>
      </c>
      <c r="J19" s="497" t="str">
        <f>IF(B19&gt;=1,SUM(B19*I19),"")</f>
        <v/>
      </c>
    </row>
    <row r="20" spans="1:10" x14ac:dyDescent="0.2">
      <c r="B20" s="8"/>
      <c r="C20" s="540"/>
      <c r="D20" s="106" t="s">
        <v>2433</v>
      </c>
      <c r="E20" s="10"/>
      <c r="F20" s="9"/>
      <c r="G20" s="10"/>
      <c r="H20" s="9"/>
      <c r="I20" s="82"/>
      <c r="J20" s="497" t="str">
        <f>IF(B20&gt;=1,SUM(B20*#REF!),"")</f>
        <v/>
      </c>
    </row>
    <row r="21" spans="1:10" x14ac:dyDescent="0.2">
      <c r="B21" s="236"/>
      <c r="C21" s="566"/>
      <c r="D21" s="763" t="s">
        <v>2434</v>
      </c>
      <c r="E21" s="54"/>
      <c r="F21" s="9"/>
      <c r="G21" s="10"/>
      <c r="H21" s="9"/>
      <c r="I21" s="84"/>
      <c r="J21" s="502" t="str">
        <f>IF(B21&gt;=1,SUM(B21*I21),"")</f>
        <v/>
      </c>
    </row>
    <row r="22" spans="1:10" x14ac:dyDescent="0.2">
      <c r="B22" s="236"/>
      <c r="C22" s="566"/>
      <c r="D22" s="763" t="s">
        <v>2435</v>
      </c>
      <c r="E22" s="54"/>
      <c r="F22" s="9"/>
      <c r="G22" s="10"/>
      <c r="H22" s="9"/>
      <c r="I22" s="84"/>
      <c r="J22" s="502" t="str">
        <f>IF(B22&gt;=1,SUM(B22*I22),"")</f>
        <v/>
      </c>
    </row>
    <row r="23" spans="1:10" x14ac:dyDescent="0.2">
      <c r="B23" s="149"/>
      <c r="C23" s="149"/>
      <c r="D23" s="100" t="s">
        <v>2436</v>
      </c>
      <c r="E23" s="73" t="s">
        <v>2437</v>
      </c>
      <c r="F23" s="71">
        <v>2015</v>
      </c>
      <c r="G23" s="72" t="s">
        <v>669</v>
      </c>
      <c r="H23" s="71">
        <v>2022</v>
      </c>
      <c r="I23" s="186">
        <v>499.5</v>
      </c>
      <c r="J23" s="353" t="str">
        <f>IF(B23&gt;=1,SUM(B23*I23),"")</f>
        <v/>
      </c>
    </row>
    <row r="24" spans="1:10" s="47" customFormat="1" ht="18" customHeight="1" x14ac:dyDescent="0.2">
      <c r="B24" s="240"/>
      <c r="C24" s="564"/>
      <c r="D24" s="91"/>
      <c r="E24" s="213"/>
      <c r="F24" s="210"/>
      <c r="G24" s="213"/>
      <c r="H24" s="210"/>
      <c r="I24" s="92"/>
      <c r="J24" s="504"/>
    </row>
    <row r="25" spans="1:10" ht="9.75" customHeight="1" x14ac:dyDescent="0.2">
      <c r="B25" s="14"/>
      <c r="C25" s="542"/>
      <c r="D25" s="538"/>
      <c r="E25" s="23"/>
      <c r="F25" s="24"/>
      <c r="G25" s="23"/>
      <c r="H25" s="24"/>
      <c r="I25" s="86"/>
      <c r="J25" s="500"/>
    </row>
    <row r="26" spans="1:10" s="47" customFormat="1" x14ac:dyDescent="0.2">
      <c r="B26" s="22"/>
      <c r="C26" s="541"/>
      <c r="D26" s="297"/>
      <c r="E26" s="23"/>
      <c r="F26" s="24"/>
      <c r="G26" s="23"/>
      <c r="H26" s="24"/>
      <c r="I26" s="86"/>
      <c r="J26" s="480"/>
    </row>
    <row r="27" spans="1:10" x14ac:dyDescent="0.2">
      <c r="B27" s="332"/>
      <c r="C27" s="332"/>
      <c r="D27" s="145"/>
      <c r="E27" s="72"/>
      <c r="F27" s="71"/>
      <c r="G27" s="72"/>
      <c r="H27" s="71"/>
      <c r="I27" s="147"/>
      <c r="J27" s="352"/>
    </row>
    <row r="28" spans="1:10" x14ac:dyDescent="0.2">
      <c r="B28" s="232"/>
      <c r="C28" s="545"/>
      <c r="D28" s="99"/>
      <c r="E28" s="315"/>
      <c r="F28" s="314"/>
      <c r="G28" s="315"/>
      <c r="H28" s="314"/>
      <c r="I28" s="82"/>
      <c r="J28" s="352"/>
    </row>
    <row r="29" spans="1:10" s="47" customFormat="1" x14ac:dyDescent="0.2">
      <c r="B29" s="325"/>
      <c r="C29" s="325"/>
      <c r="D29" s="365"/>
      <c r="E29" s="764"/>
      <c r="F29" s="765"/>
      <c r="G29" s="764"/>
      <c r="H29" s="765"/>
      <c r="I29" s="262"/>
      <c r="J29" s="522"/>
    </row>
    <row r="30" spans="1:10" ht="17.25" customHeight="1" x14ac:dyDescent="0.2">
      <c r="B30" s="40"/>
      <c r="C30" s="40"/>
      <c r="E30" s="42"/>
      <c r="F30" s="108"/>
      <c r="G30" s="164"/>
      <c r="H30" s="976" t="s">
        <v>2158</v>
      </c>
      <c r="I30" s="976"/>
      <c r="J30" s="234">
        <f>SUM(J5:J28)</f>
        <v>0</v>
      </c>
    </row>
    <row r="31" spans="1:10" ht="17.25" customHeight="1" x14ac:dyDescent="0.2">
      <c r="B31" s="40"/>
      <c r="C31" s="40"/>
      <c r="E31" s="42"/>
      <c r="F31" s="7"/>
      <c r="G31" s="978" t="s">
        <v>2438</v>
      </c>
      <c r="H31" s="978"/>
      <c r="I31" s="978"/>
      <c r="J31" s="478">
        <f>SUM(J30*0.1975)</f>
        <v>0</v>
      </c>
    </row>
    <row r="32" spans="1:10" ht="15" customHeight="1" x14ac:dyDescent="0.2">
      <c r="B32" s="40"/>
      <c r="C32" s="40"/>
      <c r="E32" s="42"/>
      <c r="F32" s="7"/>
      <c r="G32" s="42"/>
      <c r="H32" s="979" t="s">
        <v>2320</v>
      </c>
      <c r="I32" s="979"/>
      <c r="J32" s="235">
        <f>SUM(J30+J31)</f>
        <v>0</v>
      </c>
    </row>
    <row r="33" spans="2:10" x14ac:dyDescent="0.2">
      <c r="B33" s="554"/>
      <c r="C33" s="561"/>
      <c r="D33" s="538"/>
      <c r="E33" s="23"/>
      <c r="F33" s="24"/>
      <c r="G33" s="23"/>
      <c r="H33" s="24"/>
      <c r="I33" s="86"/>
      <c r="J33" s="500"/>
    </row>
    <row r="34" spans="2:10" s="47" customFormat="1" ht="9.75" customHeight="1" x14ac:dyDescent="0.2">
      <c r="B34" s="22"/>
      <c r="C34" s="541"/>
      <c r="D34" s="297"/>
      <c r="E34" s="23"/>
      <c r="F34" s="24"/>
      <c r="G34" s="23"/>
      <c r="H34" s="24"/>
      <c r="I34" s="86"/>
      <c r="J34" s="480"/>
    </row>
    <row r="35" spans="2:10" x14ac:dyDescent="0.2">
      <c r="B35" s="474"/>
      <c r="C35" s="553"/>
      <c r="D35" s="104"/>
      <c r="E35" s="10"/>
      <c r="F35" s="9"/>
      <c r="G35" s="10"/>
      <c r="H35" s="9"/>
      <c r="I35" s="82"/>
      <c r="J35" s="352"/>
    </row>
    <row r="36" spans="2:10" x14ac:dyDescent="0.2">
      <c r="B36" s="232"/>
      <c r="C36" s="568"/>
      <c r="D36" s="99"/>
      <c r="E36" s="315"/>
      <c r="F36" s="314"/>
      <c r="G36" s="315"/>
      <c r="H36" s="314"/>
      <c r="I36" s="82"/>
      <c r="J36" s="352"/>
    </row>
    <row r="37" spans="2:10" ht="7.5" customHeight="1" x14ac:dyDescent="0.2">
      <c r="B37" s="13"/>
      <c r="C37" s="755"/>
      <c r="D37" s="115"/>
      <c r="E37" s="23"/>
      <c r="F37" s="24"/>
      <c r="G37" s="23"/>
      <c r="H37" s="24"/>
      <c r="I37" s="89"/>
      <c r="J37" s="343"/>
    </row>
    <row r="38" spans="2:10" x14ac:dyDescent="0.2">
      <c r="B38" s="13"/>
      <c r="C38" s="571"/>
      <c r="D38" s="91" t="s">
        <v>2385</v>
      </c>
      <c r="E38" s="427"/>
      <c r="F38" s="24"/>
      <c r="G38" s="23"/>
      <c r="H38" s="24"/>
      <c r="I38" s="86"/>
      <c r="J38" s="343"/>
    </row>
    <row r="39" spans="2:10" x14ac:dyDescent="0.2">
      <c r="B39" s="14" t="s">
        <v>2386</v>
      </c>
      <c r="C39" s="590"/>
      <c r="D39" s="538"/>
      <c r="E39" s="23"/>
      <c r="F39" s="24"/>
      <c r="G39" s="23"/>
      <c r="H39" s="24"/>
      <c r="I39" s="86"/>
      <c r="J39" s="343"/>
    </row>
    <row r="40" spans="2:10" x14ac:dyDescent="0.2">
      <c r="B40" s="988"/>
      <c r="C40" s="586"/>
      <c r="D40" s="297" t="s">
        <v>2388</v>
      </c>
      <c r="E40" s="23"/>
      <c r="F40" s="24"/>
      <c r="G40" s="23"/>
      <c r="H40" s="24"/>
      <c r="I40" s="86"/>
      <c r="J40" s="343"/>
    </row>
    <row r="41" spans="2:10" x14ac:dyDescent="0.2">
      <c r="B41" s="989"/>
      <c r="C41" s="581"/>
      <c r="D41" s="104" t="s">
        <v>2021</v>
      </c>
      <c r="E41" s="753" t="s">
        <v>2387</v>
      </c>
      <c r="F41" s="9">
        <v>2014</v>
      </c>
      <c r="G41" s="10" t="s">
        <v>669</v>
      </c>
      <c r="H41" s="9">
        <v>2021</v>
      </c>
      <c r="I41" s="87"/>
      <c r="J41" s="746"/>
    </row>
    <row r="42" spans="2:10" ht="14.25" customHeight="1" x14ac:dyDescent="0.2">
      <c r="B42" s="13"/>
      <c r="C42" s="571"/>
      <c r="D42" s="91" t="s">
        <v>3153</v>
      </c>
      <c r="E42" s="23"/>
      <c r="F42" s="24"/>
      <c r="G42" s="23"/>
      <c r="H42" s="24"/>
      <c r="I42" s="86"/>
      <c r="J42" s="500"/>
    </row>
    <row r="43" spans="2:10" ht="14.25" customHeight="1" x14ac:dyDescent="0.2">
      <c r="B43" s="946"/>
      <c r="C43" s="571"/>
      <c r="D43" s="91" t="s">
        <v>3154</v>
      </c>
      <c r="E43" s="947"/>
      <c r="F43" s="24"/>
      <c r="G43" s="947"/>
      <c r="H43" s="24"/>
      <c r="I43" s="86"/>
      <c r="J43" s="500"/>
    </row>
    <row r="44" spans="2:10" ht="13.5" customHeight="1" x14ac:dyDescent="0.2">
      <c r="B44" s="14" t="s">
        <v>3155</v>
      </c>
      <c r="C44" s="604"/>
      <c r="D44" s="538"/>
      <c r="E44" s="23"/>
      <c r="F44" s="24"/>
      <c r="G44" s="23"/>
      <c r="H44" s="24"/>
      <c r="I44" s="86"/>
      <c r="J44" s="500"/>
    </row>
    <row r="45" spans="2:10" s="47" customFormat="1" ht="12.75" customHeight="1" x14ac:dyDescent="0.2">
      <c r="B45" s="13"/>
      <c r="C45" s="586"/>
      <c r="D45" s="297" t="s">
        <v>2439</v>
      </c>
      <c r="E45" s="23"/>
      <c r="F45" s="24"/>
      <c r="G45" s="23"/>
      <c r="H45" s="24"/>
      <c r="I45" s="86"/>
      <c r="J45" s="480"/>
    </row>
    <row r="46" spans="2:10" x14ac:dyDescent="0.2">
      <c r="B46" s="311"/>
      <c r="C46" s="572" t="s">
        <v>938</v>
      </c>
      <c r="D46" s="104" t="s">
        <v>2441</v>
      </c>
      <c r="E46" s="10" t="s">
        <v>2440</v>
      </c>
      <c r="F46" s="9">
        <v>2015</v>
      </c>
      <c r="G46" s="10" t="s">
        <v>669</v>
      </c>
      <c r="H46" s="9">
        <v>2022</v>
      </c>
      <c r="I46" s="82">
        <v>100.75</v>
      </c>
      <c r="J46" s="352" t="str">
        <f>IF(B46&gt;=1,SUM(B46*I46),"")</f>
        <v/>
      </c>
    </row>
    <row r="47" spans="2:10" x14ac:dyDescent="0.2">
      <c r="B47" s="878"/>
      <c r="C47" s="550"/>
      <c r="D47" s="104" t="s">
        <v>3158</v>
      </c>
      <c r="E47" s="880" t="s">
        <v>3159</v>
      </c>
      <c r="F47" s="9">
        <v>2015</v>
      </c>
      <c r="G47" s="880" t="s">
        <v>669</v>
      </c>
      <c r="H47" s="9">
        <v>2022</v>
      </c>
      <c r="I47" s="881">
        <v>100.75</v>
      </c>
      <c r="J47" s="883"/>
    </row>
    <row r="48" spans="2:10" x14ac:dyDescent="0.2">
      <c r="B48" s="311"/>
      <c r="C48" s="550"/>
      <c r="D48" s="104" t="s">
        <v>2569</v>
      </c>
      <c r="E48" s="10" t="s">
        <v>2571</v>
      </c>
      <c r="F48" s="9">
        <v>2015</v>
      </c>
      <c r="G48" s="10" t="s">
        <v>669</v>
      </c>
      <c r="H48" s="9">
        <v>2022</v>
      </c>
      <c r="I48" s="82">
        <v>15.75</v>
      </c>
      <c r="J48" s="352"/>
    </row>
    <row r="49" spans="2:10" s="47" customFormat="1" ht="14.25" customHeight="1" x14ac:dyDescent="0.2">
      <c r="B49" s="232"/>
      <c r="C49" s="545" t="s">
        <v>939</v>
      </c>
      <c r="D49" s="35" t="s">
        <v>2443</v>
      </c>
      <c r="E49" s="124" t="s">
        <v>2444</v>
      </c>
      <c r="F49" s="9">
        <v>2015</v>
      </c>
      <c r="G49" s="10" t="s">
        <v>669</v>
      </c>
      <c r="H49" s="9">
        <v>2022</v>
      </c>
      <c r="I49" s="215">
        <v>150</v>
      </c>
      <c r="J49" s="352" t="str">
        <f>IF(B49&gt;=1,SUM(B49*I49),"")</f>
        <v/>
      </c>
    </row>
    <row r="50" spans="2:10" ht="14.25" customHeight="1" x14ac:dyDescent="0.2">
      <c r="B50" s="474"/>
      <c r="C50" s="553"/>
      <c r="D50" s="104" t="s">
        <v>2445</v>
      </c>
      <c r="E50" s="121" t="s">
        <v>2446</v>
      </c>
      <c r="F50" s="9">
        <v>2015</v>
      </c>
      <c r="G50" s="10" t="s">
        <v>669</v>
      </c>
      <c r="H50" s="9">
        <v>2022</v>
      </c>
      <c r="I50" s="176">
        <v>79</v>
      </c>
      <c r="J50" s="352" t="str">
        <f>IF(B50&gt;=1,SUM(B50*I50),"")</f>
        <v/>
      </c>
    </row>
    <row r="51" spans="2:10" x14ac:dyDescent="0.2">
      <c r="B51" s="51"/>
      <c r="C51" s="544"/>
      <c r="D51" s="99" t="s">
        <v>2447</v>
      </c>
      <c r="E51" s="38" t="s">
        <v>2448</v>
      </c>
      <c r="F51" s="9">
        <v>2015</v>
      </c>
      <c r="G51" s="10" t="s">
        <v>669</v>
      </c>
      <c r="H51" s="9">
        <v>2022</v>
      </c>
      <c r="I51" s="83">
        <v>339</v>
      </c>
      <c r="J51" s="352" t="str">
        <f>IF(B51&gt;=1,SUM(B51*I51),"")</f>
        <v/>
      </c>
    </row>
    <row r="52" spans="2:10" s="47" customFormat="1" x14ac:dyDescent="0.2">
      <c r="B52" s="781"/>
      <c r="C52" s="781"/>
      <c r="D52" s="100" t="s">
        <v>2450</v>
      </c>
      <c r="E52" s="73" t="s">
        <v>2449</v>
      </c>
      <c r="F52" s="71">
        <v>2015</v>
      </c>
      <c r="G52" s="72" t="s">
        <v>669</v>
      </c>
      <c r="H52" s="71">
        <v>2022</v>
      </c>
      <c r="I52" s="257">
        <v>508.75</v>
      </c>
      <c r="J52" s="352" t="str">
        <f>IF(B52&gt;=1,SUM(B52*I52),"")</f>
        <v/>
      </c>
    </row>
    <row r="53" spans="2:10" x14ac:dyDescent="0.2">
      <c r="B53" s="232"/>
      <c r="C53" s="545"/>
      <c r="D53" s="98" t="s">
        <v>2451</v>
      </c>
      <c r="E53" s="38"/>
      <c r="F53" s="39"/>
      <c r="G53" s="38"/>
      <c r="H53" s="39"/>
      <c r="I53" s="83"/>
      <c r="J53" s="353" t="str">
        <f>IF(B53&gt;=1,SUM(B53*I53),"")</f>
        <v/>
      </c>
    </row>
    <row r="54" spans="2:10" s="47" customFormat="1" ht="12" customHeight="1" x14ac:dyDescent="0.2">
      <c r="B54" s="34"/>
      <c r="C54" s="543"/>
      <c r="D54" s="763" t="s">
        <v>2434</v>
      </c>
      <c r="E54" s="38"/>
      <c r="F54" s="39"/>
      <c r="G54" s="38"/>
      <c r="H54" s="39"/>
      <c r="I54" s="84"/>
      <c r="J54" s="481"/>
    </row>
    <row r="55" spans="2:10" x14ac:dyDescent="0.2">
      <c r="B55" s="474"/>
      <c r="C55" s="553"/>
      <c r="D55" s="766" t="s">
        <v>2435</v>
      </c>
      <c r="E55" s="331"/>
      <c r="F55" s="9"/>
      <c r="G55" s="10"/>
      <c r="H55" s="9"/>
      <c r="I55" s="82"/>
      <c r="J55" s="352"/>
    </row>
    <row r="56" spans="2:10" x14ac:dyDescent="0.2">
      <c r="B56" s="233"/>
      <c r="C56" s="546"/>
      <c r="D56" s="310" t="s">
        <v>2452</v>
      </c>
      <c r="E56" s="762"/>
      <c r="F56" s="2"/>
      <c r="G56" s="3"/>
      <c r="H56" s="2"/>
      <c r="I56" s="89"/>
      <c r="J56" s="507"/>
    </row>
    <row r="57" spans="2:10" x14ac:dyDescent="0.2">
      <c r="B57" s="332"/>
      <c r="C57" s="332"/>
      <c r="D57" s="145" t="s">
        <v>2453</v>
      </c>
      <c r="E57" s="72" t="s">
        <v>2437</v>
      </c>
      <c r="F57" s="71">
        <v>2015</v>
      </c>
      <c r="G57" s="72" t="s">
        <v>669</v>
      </c>
      <c r="H57" s="71">
        <v>2022</v>
      </c>
      <c r="I57" s="147">
        <v>499.5</v>
      </c>
      <c r="J57" s="352"/>
    </row>
    <row r="58" spans="2:10" x14ac:dyDescent="0.2">
      <c r="B58" s="361"/>
      <c r="C58" s="361"/>
      <c r="D58" s="324"/>
      <c r="E58" s="362"/>
      <c r="F58" s="361"/>
      <c r="G58" s="362"/>
      <c r="H58" s="361"/>
      <c r="I58" s="256"/>
      <c r="J58" s="523"/>
    </row>
    <row r="59" spans="2:10" x14ac:dyDescent="0.2">
      <c r="B59" s="361"/>
      <c r="C59" s="361"/>
      <c r="D59" s="324"/>
      <c r="E59" s="362"/>
      <c r="F59" s="361"/>
      <c r="G59" s="362"/>
      <c r="H59" s="361"/>
      <c r="I59" s="256"/>
      <c r="J59" s="523"/>
    </row>
    <row r="60" spans="2:10" x14ac:dyDescent="0.2">
      <c r="B60" s="361"/>
      <c r="C60" s="361"/>
      <c r="D60" s="324"/>
      <c r="E60" s="362"/>
      <c r="F60" s="361"/>
      <c r="G60" s="362"/>
      <c r="H60" s="361"/>
      <c r="I60" s="256"/>
      <c r="J60" s="523"/>
    </row>
    <row r="61" spans="2:10" ht="17.25" customHeight="1" x14ac:dyDescent="0.2">
      <c r="B61" s="40"/>
      <c r="C61" s="40"/>
      <c r="E61" s="42"/>
      <c r="F61" s="108"/>
      <c r="G61" s="164"/>
      <c r="H61" s="976" t="s">
        <v>2158</v>
      </c>
      <c r="I61" s="976"/>
      <c r="J61" s="234">
        <f>SUM(J34:J57)</f>
        <v>0</v>
      </c>
    </row>
    <row r="62" spans="2:10" ht="17.25" customHeight="1" x14ac:dyDescent="0.2">
      <c r="B62" s="40"/>
      <c r="C62" s="40"/>
      <c r="E62" s="42"/>
      <c r="F62" s="7"/>
      <c r="G62" s="978" t="s">
        <v>2438</v>
      </c>
      <c r="H62" s="978"/>
      <c r="I62" s="978"/>
      <c r="J62" s="478">
        <f>SUM(J61*0.1975)</f>
        <v>0</v>
      </c>
    </row>
    <row r="63" spans="2:10" ht="15" customHeight="1" x14ac:dyDescent="0.2">
      <c r="B63" s="40"/>
      <c r="C63" s="40"/>
      <c r="E63" s="42"/>
      <c r="F63" s="7"/>
      <c r="G63" s="42"/>
      <c r="H63" s="979" t="s">
        <v>2320</v>
      </c>
      <c r="I63" s="979"/>
      <c r="J63" s="235">
        <f>SUM(J61+J62)</f>
        <v>0</v>
      </c>
    </row>
    <row r="64" spans="2:10" x14ac:dyDescent="0.2">
      <c r="B64" s="361"/>
      <c r="C64" s="361"/>
      <c r="D64" s="324"/>
      <c r="E64" s="362"/>
      <c r="F64" s="361"/>
      <c r="G64" s="362"/>
      <c r="H64" s="361"/>
      <c r="I64" s="256"/>
      <c r="J64" s="767"/>
    </row>
    <row r="65" spans="2:10" ht="15" customHeight="1" x14ac:dyDescent="0.2">
      <c r="B65" s="16"/>
      <c r="C65" s="593"/>
      <c r="D65" s="107" t="s">
        <v>1197</v>
      </c>
      <c r="E65" s="23"/>
      <c r="F65" s="24"/>
      <c r="G65" s="23"/>
      <c r="H65" s="24"/>
      <c r="I65" s="92"/>
      <c r="J65" s="479"/>
    </row>
    <row r="66" spans="2:10" ht="12" customHeight="1" x14ac:dyDescent="0.2">
      <c r="B66" s="14" t="s">
        <v>3155</v>
      </c>
      <c r="C66" s="542"/>
      <c r="D66" s="538"/>
      <c r="E66" s="23"/>
      <c r="F66" s="24"/>
      <c r="G66" s="23"/>
      <c r="H66" s="24"/>
      <c r="I66" s="86"/>
      <c r="J66" s="500"/>
    </row>
    <row r="67" spans="2:10" s="47" customFormat="1" x14ac:dyDescent="0.2">
      <c r="B67" s="22"/>
      <c r="C67" s="541"/>
      <c r="D67" s="297" t="s">
        <v>2454</v>
      </c>
      <c r="E67" s="23"/>
      <c r="F67" s="24"/>
      <c r="G67" s="23"/>
      <c r="H67" s="24"/>
      <c r="I67" s="86"/>
      <c r="J67" s="480"/>
    </row>
    <row r="68" spans="2:10" x14ac:dyDescent="0.2">
      <c r="B68" s="474"/>
      <c r="C68" s="553" t="s">
        <v>2546</v>
      </c>
      <c r="D68" s="104" t="s">
        <v>11</v>
      </c>
      <c r="E68" s="10" t="s">
        <v>2455</v>
      </c>
      <c r="F68" s="9">
        <v>2015</v>
      </c>
      <c r="G68" s="10" t="s">
        <v>669</v>
      </c>
      <c r="H68" s="9">
        <v>2022</v>
      </c>
      <c r="I68" s="82">
        <v>79.75</v>
      </c>
      <c r="J68" s="497" t="str">
        <f>IF(B68&gt;=1,SUM(B68*I68),"")</f>
        <v/>
      </c>
    </row>
    <row r="69" spans="2:10" x14ac:dyDescent="0.2">
      <c r="B69" s="781"/>
      <c r="C69" s="781"/>
      <c r="D69" s="100" t="s">
        <v>2456</v>
      </c>
      <c r="E69" s="73" t="s">
        <v>2457</v>
      </c>
      <c r="F69" s="70">
        <v>2015</v>
      </c>
      <c r="G69" s="73" t="s">
        <v>669</v>
      </c>
      <c r="H69" s="70">
        <v>2022</v>
      </c>
      <c r="I69" s="186">
        <v>46.5</v>
      </c>
      <c r="J69" s="497" t="str">
        <f>IF(B69&gt;=1,SUM(B69*I69),"")</f>
        <v/>
      </c>
    </row>
    <row r="70" spans="2:10" x14ac:dyDescent="0.2">
      <c r="B70" s="474"/>
      <c r="C70" s="553"/>
      <c r="D70" s="272" t="s">
        <v>2458</v>
      </c>
      <c r="E70" s="10" t="s">
        <v>2459</v>
      </c>
      <c r="F70" s="9">
        <v>2015</v>
      </c>
      <c r="G70" s="10" t="s">
        <v>669</v>
      </c>
      <c r="H70" s="9">
        <v>2022</v>
      </c>
      <c r="I70" s="82">
        <v>11.5</v>
      </c>
      <c r="J70" s="497" t="str">
        <f>IF(B70&gt;=1,SUM(B70*I70),"")</f>
        <v/>
      </c>
    </row>
    <row r="71" spans="2:10" s="47" customFormat="1" x14ac:dyDescent="0.2">
      <c r="B71" s="233"/>
      <c r="C71" s="546"/>
      <c r="D71" s="428" t="s">
        <v>2460</v>
      </c>
      <c r="E71" s="3"/>
      <c r="F71" s="2"/>
      <c r="G71" s="3"/>
      <c r="H71" s="2"/>
      <c r="I71" s="89"/>
      <c r="J71" s="507"/>
    </row>
    <row r="72" spans="2:10" x14ac:dyDescent="0.2">
      <c r="B72" s="474"/>
      <c r="C72" s="553" t="s">
        <v>2547</v>
      </c>
      <c r="D72" s="104" t="s">
        <v>2461</v>
      </c>
      <c r="E72" s="10" t="s">
        <v>2462</v>
      </c>
      <c r="F72" s="9">
        <v>2015</v>
      </c>
      <c r="G72" s="10" t="s">
        <v>669</v>
      </c>
      <c r="H72" s="9">
        <v>2022</v>
      </c>
      <c r="I72" s="82">
        <v>140.6</v>
      </c>
      <c r="J72" s="497" t="str">
        <f t="shared" ref="J72:J78" si="0">IF(B72&gt;=1,SUM(B72*I72),"")</f>
        <v/>
      </c>
    </row>
    <row r="73" spans="2:10" x14ac:dyDescent="0.2">
      <c r="B73" s="232"/>
      <c r="C73" s="545"/>
      <c r="D73" s="99" t="s">
        <v>2463</v>
      </c>
      <c r="E73" s="38" t="s">
        <v>2464</v>
      </c>
      <c r="F73" s="39">
        <v>2015</v>
      </c>
      <c r="G73" s="38" t="s">
        <v>669</v>
      </c>
      <c r="H73" s="39">
        <v>2022</v>
      </c>
      <c r="I73" s="83">
        <v>80.400000000000006</v>
      </c>
      <c r="J73" s="485" t="str">
        <f t="shared" si="0"/>
        <v/>
      </c>
    </row>
    <row r="74" spans="2:10" x14ac:dyDescent="0.2">
      <c r="B74" s="474"/>
      <c r="C74" s="553"/>
      <c r="D74" s="104" t="s">
        <v>2465</v>
      </c>
      <c r="E74" s="10" t="s">
        <v>2466</v>
      </c>
      <c r="F74" s="9">
        <v>2015</v>
      </c>
      <c r="G74" s="10" t="s">
        <v>669</v>
      </c>
      <c r="H74" s="9">
        <v>2022</v>
      </c>
      <c r="I74" s="82">
        <v>316.49</v>
      </c>
      <c r="J74" s="497" t="str">
        <f t="shared" si="0"/>
        <v/>
      </c>
    </row>
    <row r="75" spans="2:10" x14ac:dyDescent="0.2">
      <c r="B75" s="232"/>
      <c r="C75" s="545"/>
      <c r="D75" s="100" t="s">
        <v>2467</v>
      </c>
      <c r="E75" s="38" t="s">
        <v>2468</v>
      </c>
      <c r="F75" s="39">
        <v>2015</v>
      </c>
      <c r="G75" s="38" t="s">
        <v>669</v>
      </c>
      <c r="H75" s="39">
        <v>2022</v>
      </c>
      <c r="I75" s="83">
        <v>223</v>
      </c>
      <c r="J75" s="497" t="str">
        <f t="shared" si="0"/>
        <v/>
      </c>
    </row>
    <row r="76" spans="2:10" x14ac:dyDescent="0.2">
      <c r="B76" s="781"/>
      <c r="C76" s="781"/>
      <c r="D76" s="100" t="s">
        <v>2469</v>
      </c>
      <c r="E76" s="73" t="s">
        <v>2470</v>
      </c>
      <c r="F76" s="70">
        <v>2015</v>
      </c>
      <c r="G76" s="73" t="s">
        <v>669</v>
      </c>
      <c r="H76" s="70">
        <v>2022</v>
      </c>
      <c r="I76" s="186">
        <v>95.48</v>
      </c>
      <c r="J76" s="503" t="str">
        <f t="shared" si="0"/>
        <v/>
      </c>
    </row>
    <row r="77" spans="2:10" x14ac:dyDescent="0.2">
      <c r="B77" s="232"/>
      <c r="C77" s="545"/>
      <c r="D77" s="99" t="s">
        <v>2471</v>
      </c>
      <c r="E77" s="38" t="s">
        <v>2472</v>
      </c>
      <c r="F77" s="39">
        <v>2015</v>
      </c>
      <c r="G77" s="38" t="s">
        <v>669</v>
      </c>
      <c r="H77" s="39">
        <v>2022</v>
      </c>
      <c r="I77" s="83">
        <v>490</v>
      </c>
      <c r="J77" s="497" t="str">
        <f t="shared" si="0"/>
        <v/>
      </c>
    </row>
    <row r="78" spans="2:10" x14ac:dyDescent="0.2">
      <c r="B78" s="232"/>
      <c r="C78" s="545"/>
      <c r="D78" s="99" t="s">
        <v>2473</v>
      </c>
      <c r="E78" s="38" t="s">
        <v>2474</v>
      </c>
      <c r="F78" s="39">
        <v>2015</v>
      </c>
      <c r="G78" s="38" t="s">
        <v>669</v>
      </c>
      <c r="H78" s="39">
        <v>2022</v>
      </c>
      <c r="I78" s="83">
        <v>57.5</v>
      </c>
      <c r="J78" s="497" t="str">
        <f t="shared" si="0"/>
        <v/>
      </c>
    </row>
    <row r="79" spans="2:10" s="47" customFormat="1" ht="12.75" customHeight="1" x14ac:dyDescent="0.2">
      <c r="B79" s="13"/>
      <c r="C79" s="584"/>
      <c r="D79" s="270" t="s">
        <v>500</v>
      </c>
      <c r="E79" s="3"/>
      <c r="F79" s="2"/>
      <c r="G79" s="3"/>
      <c r="H79" s="2"/>
      <c r="I79" s="88"/>
      <c r="J79" s="508"/>
    </row>
    <row r="80" spans="2:10" ht="9" customHeight="1" x14ac:dyDescent="0.2">
      <c r="B80" s="14" t="s">
        <v>501</v>
      </c>
      <c r="C80" s="604"/>
      <c r="D80" s="538"/>
      <c r="E80" s="23"/>
      <c r="F80" s="24"/>
      <c r="G80" s="23"/>
      <c r="H80" s="24"/>
      <c r="I80" s="86"/>
      <c r="J80" s="500"/>
    </row>
    <row r="81" spans="2:10" s="47" customFormat="1" x14ac:dyDescent="0.2">
      <c r="B81" s="13"/>
      <c r="C81" s="586"/>
      <c r="D81" s="595" t="s">
        <v>1568</v>
      </c>
      <c r="E81" s="23"/>
      <c r="F81" s="24"/>
      <c r="G81" s="23"/>
      <c r="H81" s="24"/>
      <c r="I81" s="86"/>
      <c r="J81" s="480"/>
    </row>
    <row r="82" spans="2:10" ht="14.25" customHeight="1" x14ac:dyDescent="0.2">
      <c r="B82" s="474"/>
      <c r="C82" s="553"/>
      <c r="D82" s="104" t="s">
        <v>1036</v>
      </c>
      <c r="E82" s="57" t="s">
        <v>1567</v>
      </c>
      <c r="F82" s="9">
        <v>2004</v>
      </c>
      <c r="G82" s="10" t="s">
        <v>669</v>
      </c>
      <c r="H82" s="9">
        <v>2011</v>
      </c>
      <c r="I82" s="176">
        <v>55</v>
      </c>
      <c r="J82" s="497" t="str">
        <f>IF(B82&gt;=1,SUM(B82*I82),"")</f>
        <v/>
      </c>
    </row>
    <row r="83" spans="2:10" s="261" customFormat="1" ht="14.25" customHeight="1" x14ac:dyDescent="0.2">
      <c r="B83" s="694"/>
      <c r="C83" s="772"/>
      <c r="D83" s="134" t="s">
        <v>2902</v>
      </c>
      <c r="E83" s="334"/>
      <c r="F83" s="146"/>
      <c r="G83" s="135"/>
      <c r="H83" s="146"/>
      <c r="I83" s="771"/>
      <c r="J83" s="519"/>
    </row>
    <row r="84" spans="2:10" x14ac:dyDescent="0.2">
      <c r="B84" s="14" t="s">
        <v>192</v>
      </c>
      <c r="C84" s="604"/>
      <c r="D84" s="538"/>
      <c r="E84" s="23"/>
      <c r="F84" s="24"/>
      <c r="G84" s="23"/>
      <c r="H84" s="24"/>
      <c r="I84" s="86"/>
      <c r="J84" s="482"/>
    </row>
    <row r="85" spans="2:10" x14ac:dyDescent="0.2">
      <c r="B85" s="13"/>
      <c r="C85" s="586"/>
      <c r="D85" s="595" t="s">
        <v>2553</v>
      </c>
      <c r="E85" s="23"/>
      <c r="F85" s="24"/>
      <c r="G85" s="23"/>
      <c r="H85" s="24"/>
      <c r="I85" s="86"/>
      <c r="J85" s="482"/>
    </row>
    <row r="86" spans="2:10" x14ac:dyDescent="0.2">
      <c r="B86" s="16"/>
      <c r="C86" s="593" t="s">
        <v>2554</v>
      </c>
      <c r="D86" s="598" t="s">
        <v>2493</v>
      </c>
      <c r="E86" s="23" t="s">
        <v>2555</v>
      </c>
      <c r="F86" s="24">
        <v>2015</v>
      </c>
      <c r="G86" s="23" t="s">
        <v>178</v>
      </c>
      <c r="H86" s="24">
        <v>2022</v>
      </c>
      <c r="I86" s="92">
        <v>190</v>
      </c>
      <c r="J86" s="482"/>
    </row>
    <row r="87" spans="2:10" x14ac:dyDescent="0.2">
      <c r="B87" s="823"/>
      <c r="C87" s="824"/>
      <c r="D87" s="825" t="s">
        <v>2556</v>
      </c>
      <c r="E87" s="826" t="s">
        <v>2557</v>
      </c>
      <c r="F87" s="824">
        <v>2015</v>
      </c>
      <c r="G87" s="826" t="s">
        <v>178</v>
      </c>
      <c r="H87" s="824">
        <v>2022</v>
      </c>
      <c r="I87" s="827">
        <v>31.25</v>
      </c>
      <c r="J87" s="828"/>
    </row>
    <row r="88" spans="2:10" x14ac:dyDescent="0.2">
      <c r="B88" s="623"/>
      <c r="C88" s="568"/>
      <c r="D88" s="597" t="s">
        <v>2558</v>
      </c>
      <c r="E88" s="38" t="s">
        <v>2559</v>
      </c>
      <c r="F88" s="39">
        <v>2015</v>
      </c>
      <c r="G88" s="38" t="s">
        <v>178</v>
      </c>
      <c r="H88" s="39">
        <v>2022</v>
      </c>
      <c r="I88" s="83">
        <v>9.75</v>
      </c>
      <c r="J88" s="485"/>
    </row>
    <row r="89" spans="2:10" x14ac:dyDescent="0.2">
      <c r="B89" s="623"/>
      <c r="C89" s="568"/>
      <c r="D89" s="597" t="s">
        <v>2560</v>
      </c>
      <c r="E89" s="38" t="s">
        <v>2561</v>
      </c>
      <c r="F89" s="39">
        <v>2015</v>
      </c>
      <c r="G89" s="38" t="s">
        <v>178</v>
      </c>
      <c r="H89" s="39">
        <v>2022</v>
      </c>
      <c r="I89" s="83">
        <v>66.5</v>
      </c>
      <c r="J89" s="485"/>
    </row>
    <row r="90" spans="2:10" x14ac:dyDescent="0.2">
      <c r="B90" s="623"/>
      <c r="C90" s="568"/>
      <c r="D90" s="597" t="s">
        <v>1225</v>
      </c>
      <c r="E90" s="38" t="s">
        <v>2562</v>
      </c>
      <c r="F90" s="39">
        <v>2015</v>
      </c>
      <c r="G90" s="38" t="s">
        <v>178</v>
      </c>
      <c r="H90" s="39">
        <v>2022</v>
      </c>
      <c r="I90" s="83">
        <v>10</v>
      </c>
      <c r="J90" s="485"/>
    </row>
    <row r="91" spans="2:10" x14ac:dyDescent="0.2">
      <c r="B91" s="323"/>
      <c r="C91" s="569"/>
      <c r="D91" s="596" t="s">
        <v>2563</v>
      </c>
      <c r="E91" s="10" t="s">
        <v>2564</v>
      </c>
      <c r="F91" s="9">
        <v>2015</v>
      </c>
      <c r="G91" s="10" t="s">
        <v>178</v>
      </c>
      <c r="H91" s="9">
        <v>2022</v>
      </c>
      <c r="I91" s="82">
        <v>50</v>
      </c>
      <c r="J91" s="497"/>
    </row>
    <row r="92" spans="2:10" x14ac:dyDescent="0.2">
      <c r="B92" s="241"/>
      <c r="C92" s="588"/>
      <c r="D92" s="599" t="s">
        <v>2565</v>
      </c>
      <c r="E92" s="54" t="s">
        <v>2567</v>
      </c>
      <c r="F92" s="9">
        <v>2015</v>
      </c>
      <c r="G92" s="10" t="s">
        <v>178</v>
      </c>
      <c r="H92" s="9">
        <v>2022</v>
      </c>
      <c r="I92" s="84">
        <v>29.25</v>
      </c>
      <c r="J92" s="485"/>
    </row>
    <row r="93" spans="2:10" x14ac:dyDescent="0.2">
      <c r="B93" s="797"/>
      <c r="C93" s="798"/>
      <c r="D93" s="805" t="s">
        <v>2566</v>
      </c>
      <c r="E93" s="806" t="s">
        <v>2568</v>
      </c>
      <c r="F93" s="788">
        <v>2015</v>
      </c>
      <c r="G93" s="791" t="s">
        <v>178</v>
      </c>
      <c r="H93" s="788">
        <v>2022</v>
      </c>
      <c r="I93" s="801">
        <v>29.25</v>
      </c>
      <c r="J93" s="485"/>
    </row>
    <row r="94" spans="2:10" s="261" customFormat="1" x14ac:dyDescent="0.2">
      <c r="B94" s="361"/>
      <c r="C94" s="773"/>
      <c r="D94" s="336" t="s">
        <v>2903</v>
      </c>
      <c r="E94" s="737"/>
      <c r="F94" s="738"/>
      <c r="G94" s="737"/>
      <c r="H94" s="738"/>
      <c r="I94" s="177"/>
      <c r="J94" s="516"/>
    </row>
    <row r="95" spans="2:10" ht="11.25" customHeight="1" x14ac:dyDescent="0.2">
      <c r="B95" s="14" t="s">
        <v>192</v>
      </c>
      <c r="C95" s="604"/>
      <c r="D95" s="538"/>
      <c r="E95" s="23"/>
      <c r="F95" s="24"/>
      <c r="G95" s="23"/>
      <c r="H95" s="24"/>
      <c r="I95" s="86"/>
      <c r="J95" s="500"/>
    </row>
    <row r="96" spans="2:10" s="47" customFormat="1" x14ac:dyDescent="0.2">
      <c r="B96" s="13"/>
      <c r="C96" s="586"/>
      <c r="D96" s="595" t="s">
        <v>2492</v>
      </c>
      <c r="E96" s="23"/>
      <c r="F96" s="24"/>
      <c r="G96" s="23"/>
      <c r="H96" s="24"/>
      <c r="I96" s="86"/>
      <c r="J96" s="480"/>
    </row>
    <row r="97" spans="2:10" x14ac:dyDescent="0.2">
      <c r="B97" s="787"/>
      <c r="C97" s="788" t="s">
        <v>2545</v>
      </c>
      <c r="D97" s="845" t="s">
        <v>2493</v>
      </c>
      <c r="E97" s="791" t="s">
        <v>2494</v>
      </c>
      <c r="F97" s="788">
        <v>2015</v>
      </c>
      <c r="G97" s="791" t="s">
        <v>178</v>
      </c>
      <c r="H97" s="788">
        <v>2022</v>
      </c>
      <c r="I97" s="792">
        <v>140</v>
      </c>
      <c r="J97" s="497" t="str">
        <f t="shared" ref="J97:J105" si="1">IF(B97&gt;=1,SUM(B97*I97),"")</f>
        <v/>
      </c>
    </row>
    <row r="98" spans="2:10" x14ac:dyDescent="0.2">
      <c r="B98" s="807"/>
      <c r="C98" s="808" t="s">
        <v>941</v>
      </c>
      <c r="D98" s="809" t="s">
        <v>1224</v>
      </c>
      <c r="E98" s="810" t="s">
        <v>1340</v>
      </c>
      <c r="F98" s="788">
        <v>2015</v>
      </c>
      <c r="G98" s="791" t="s">
        <v>178</v>
      </c>
      <c r="H98" s="788">
        <v>2022</v>
      </c>
      <c r="I98" s="792">
        <v>8.9700000000000006</v>
      </c>
      <c r="J98" s="497" t="str">
        <f t="shared" si="1"/>
        <v/>
      </c>
    </row>
    <row r="99" spans="2:10" ht="12" customHeight="1" x14ac:dyDescent="0.2">
      <c r="B99" s="692"/>
      <c r="C99" s="843"/>
      <c r="D99" s="697" t="s">
        <v>1341</v>
      </c>
      <c r="E99" s="73" t="s">
        <v>1342</v>
      </c>
      <c r="F99" s="71">
        <v>2015</v>
      </c>
      <c r="G99" s="72" t="s">
        <v>178</v>
      </c>
      <c r="H99" s="71">
        <v>2022</v>
      </c>
      <c r="I99" s="257">
        <v>23.07</v>
      </c>
      <c r="J99" s="497" t="str">
        <f t="shared" si="1"/>
        <v/>
      </c>
    </row>
    <row r="100" spans="2:10" s="47" customFormat="1" ht="12.75" customHeight="1" x14ac:dyDescent="0.2">
      <c r="B100" s="692"/>
      <c r="C100" s="843"/>
      <c r="D100" s="697" t="s">
        <v>1345</v>
      </c>
      <c r="E100" s="73" t="s">
        <v>1343</v>
      </c>
      <c r="F100" s="71">
        <v>2015</v>
      </c>
      <c r="G100" s="72" t="s">
        <v>178</v>
      </c>
      <c r="H100" s="71">
        <v>2022</v>
      </c>
      <c r="I100" s="257">
        <v>16.170000000000002</v>
      </c>
      <c r="J100" s="497" t="str">
        <f t="shared" si="1"/>
        <v/>
      </c>
    </row>
    <row r="101" spans="2:10" s="47" customFormat="1" ht="14.25" customHeight="1" x14ac:dyDescent="0.2">
      <c r="B101" s="844"/>
      <c r="C101" s="222"/>
      <c r="D101" s="697" t="s">
        <v>1346</v>
      </c>
      <c r="E101" s="226" t="s">
        <v>1347</v>
      </c>
      <c r="F101" s="71">
        <v>2015</v>
      </c>
      <c r="G101" s="72" t="s">
        <v>178</v>
      </c>
      <c r="H101" s="71">
        <v>2022</v>
      </c>
      <c r="I101" s="186">
        <v>16.170000000000002</v>
      </c>
      <c r="J101" s="497" t="str">
        <f t="shared" si="1"/>
        <v/>
      </c>
    </row>
    <row r="102" spans="2:10" x14ac:dyDescent="0.2">
      <c r="B102" s="841"/>
      <c r="C102" s="70"/>
      <c r="D102" s="697" t="s">
        <v>1349</v>
      </c>
      <c r="E102" s="73" t="s">
        <v>1348</v>
      </c>
      <c r="F102" s="71">
        <v>2015</v>
      </c>
      <c r="G102" s="72" t="s">
        <v>178</v>
      </c>
      <c r="H102" s="71">
        <v>2022</v>
      </c>
      <c r="I102" s="257">
        <v>16.170000000000002</v>
      </c>
      <c r="J102" s="497" t="str">
        <f t="shared" si="1"/>
        <v/>
      </c>
    </row>
    <row r="103" spans="2:10" s="47" customFormat="1" x14ac:dyDescent="0.2">
      <c r="B103" s="692"/>
      <c r="C103" s="843"/>
      <c r="D103" s="697" t="s">
        <v>1344</v>
      </c>
      <c r="E103" s="73" t="s">
        <v>1350</v>
      </c>
      <c r="F103" s="71">
        <v>2015</v>
      </c>
      <c r="G103" s="72" t="s">
        <v>178</v>
      </c>
      <c r="H103" s="71">
        <v>2022</v>
      </c>
      <c r="I103" s="257">
        <v>16.170000000000002</v>
      </c>
      <c r="J103" s="497" t="str">
        <f t="shared" si="1"/>
        <v/>
      </c>
    </row>
    <row r="104" spans="2:10" x14ac:dyDescent="0.2">
      <c r="B104" s="841"/>
      <c r="C104" s="70"/>
      <c r="D104" s="634" t="s">
        <v>1351</v>
      </c>
      <c r="E104" s="73" t="s">
        <v>1352</v>
      </c>
      <c r="F104" s="71">
        <v>2015</v>
      </c>
      <c r="G104" s="72" t="s">
        <v>178</v>
      </c>
      <c r="H104" s="71">
        <v>2022</v>
      </c>
      <c r="I104" s="186">
        <v>8.9700000000000006</v>
      </c>
      <c r="J104" s="497" t="str">
        <f t="shared" si="1"/>
        <v/>
      </c>
    </row>
    <row r="105" spans="2:10" x14ac:dyDescent="0.2">
      <c r="B105" s="841"/>
      <c r="C105" s="70"/>
      <c r="D105" s="634" t="s">
        <v>1</v>
      </c>
      <c r="E105" s="842" t="s">
        <v>1353</v>
      </c>
      <c r="F105" s="71">
        <v>2015</v>
      </c>
      <c r="G105" s="72" t="s">
        <v>178</v>
      </c>
      <c r="H105" s="71">
        <v>2022</v>
      </c>
      <c r="I105" s="147">
        <v>70.17</v>
      </c>
      <c r="J105" s="497" t="str">
        <f t="shared" si="1"/>
        <v/>
      </c>
    </row>
    <row r="106" spans="2:10" ht="17.25" customHeight="1" x14ac:dyDescent="0.2">
      <c r="B106" s="40"/>
      <c r="C106" s="40"/>
      <c r="E106" s="42"/>
      <c r="F106" s="108"/>
      <c r="G106" s="164"/>
      <c r="H106" s="976" t="s">
        <v>2158</v>
      </c>
      <c r="I106" s="976"/>
      <c r="J106" s="234">
        <f>SUM(J67:J105)</f>
        <v>0</v>
      </c>
    </row>
    <row r="107" spans="2:10" ht="17.25" customHeight="1" x14ac:dyDescent="0.2">
      <c r="B107" s="40"/>
      <c r="C107" s="40"/>
      <c r="E107" s="42"/>
      <c r="F107" s="7"/>
      <c r="G107" s="978" t="s">
        <v>2438</v>
      </c>
      <c r="H107" s="978"/>
      <c r="I107" s="978"/>
      <c r="J107" s="478">
        <f>SUM(J106*0.1975)</f>
        <v>0</v>
      </c>
    </row>
    <row r="108" spans="2:10" ht="15.75" customHeight="1" x14ac:dyDescent="0.2">
      <c r="B108" s="40"/>
      <c r="C108" s="40"/>
      <c r="E108" s="42"/>
      <c r="F108" s="7"/>
      <c r="G108" s="42"/>
      <c r="H108" s="979" t="s">
        <v>2320</v>
      </c>
      <c r="I108" s="979"/>
      <c r="J108" s="235">
        <f>SUM(J106+J107)</f>
        <v>0</v>
      </c>
    </row>
    <row r="109" spans="2:10" s="47" customFormat="1" ht="15" customHeight="1" x14ac:dyDescent="0.2">
      <c r="B109" s="16"/>
      <c r="C109" s="635"/>
      <c r="D109" s="178" t="s">
        <v>1381</v>
      </c>
      <c r="E109" s="318"/>
      <c r="F109" s="317"/>
      <c r="G109" s="318"/>
      <c r="H109" s="317"/>
      <c r="I109" s="92"/>
      <c r="J109" s="479"/>
    </row>
    <row r="110" spans="2:10" ht="9.75" customHeight="1" x14ac:dyDescent="0.2">
      <c r="B110" s="14" t="s">
        <v>192</v>
      </c>
      <c r="C110" s="604"/>
      <c r="D110" s="538"/>
      <c r="E110" s="23"/>
      <c r="F110" s="24"/>
      <c r="G110" s="23"/>
      <c r="H110" s="24"/>
      <c r="I110" s="86"/>
      <c r="J110" s="500"/>
    </row>
    <row r="111" spans="2:10" s="47" customFormat="1" x14ac:dyDescent="0.2">
      <c r="B111" s="13"/>
      <c r="C111" s="586"/>
      <c r="D111" s="595" t="s">
        <v>2503</v>
      </c>
      <c r="E111" s="23"/>
      <c r="F111" s="24"/>
      <c r="G111" s="23"/>
      <c r="H111" s="24"/>
      <c r="I111" s="86"/>
      <c r="J111" s="480"/>
    </row>
    <row r="112" spans="2:10" s="47" customFormat="1" x14ac:dyDescent="0.2">
      <c r="B112" s="13"/>
      <c r="C112" s="586"/>
      <c r="D112" s="595" t="s">
        <v>2504</v>
      </c>
      <c r="E112" s="23"/>
      <c r="F112" s="24"/>
      <c r="G112" s="23"/>
      <c r="H112" s="24"/>
      <c r="I112" s="86"/>
      <c r="J112" s="480"/>
    </row>
    <row r="113" spans="1:10" x14ac:dyDescent="0.2">
      <c r="B113" s="323"/>
      <c r="C113" s="569" t="s">
        <v>942</v>
      </c>
      <c r="D113" s="596" t="s">
        <v>1036</v>
      </c>
      <c r="E113" s="10" t="s">
        <v>2505</v>
      </c>
      <c r="F113" s="9">
        <v>2008</v>
      </c>
      <c r="G113" s="10" t="s">
        <v>178</v>
      </c>
      <c r="H113" s="9">
        <v>2014</v>
      </c>
      <c r="I113" s="82">
        <v>180</v>
      </c>
      <c r="J113" s="497" t="str">
        <f t="shared" ref="J113:J118" si="2">IF(B113&gt;=1,SUM(B113*I113),"")</f>
        <v/>
      </c>
    </row>
    <row r="114" spans="1:10" x14ac:dyDescent="0.2">
      <c r="B114" s="241"/>
      <c r="C114" s="588"/>
      <c r="D114" s="631" t="s">
        <v>2506</v>
      </c>
      <c r="E114" s="38" t="s">
        <v>2507</v>
      </c>
      <c r="F114" s="9">
        <v>2008</v>
      </c>
      <c r="G114" s="10" t="s">
        <v>178</v>
      </c>
      <c r="H114" s="9">
        <v>2014</v>
      </c>
      <c r="I114" s="84">
        <v>65.75</v>
      </c>
      <c r="J114" s="497" t="str">
        <f t="shared" si="2"/>
        <v/>
      </c>
    </row>
    <row r="115" spans="1:10" x14ac:dyDescent="0.2">
      <c r="B115" s="241"/>
      <c r="C115" s="588"/>
      <c r="D115" s="599" t="s">
        <v>1561</v>
      </c>
      <c r="E115" s="54" t="s">
        <v>2508</v>
      </c>
      <c r="F115" s="9">
        <v>2008</v>
      </c>
      <c r="G115" s="10" t="s">
        <v>178</v>
      </c>
      <c r="H115" s="9">
        <v>2014</v>
      </c>
      <c r="I115" s="84">
        <v>75.95</v>
      </c>
      <c r="J115" s="497" t="str">
        <f t="shared" si="2"/>
        <v/>
      </c>
    </row>
    <row r="116" spans="1:10" x14ac:dyDescent="0.2">
      <c r="B116" s="241"/>
      <c r="C116" s="588" t="s">
        <v>2549</v>
      </c>
      <c r="D116" s="599" t="s">
        <v>2548</v>
      </c>
      <c r="E116" s="54" t="s">
        <v>2550</v>
      </c>
      <c r="F116" s="9">
        <v>2008</v>
      </c>
      <c r="G116" s="10" t="s">
        <v>178</v>
      </c>
      <c r="H116" s="9">
        <v>2014</v>
      </c>
      <c r="I116" s="84"/>
      <c r="J116" s="497" t="str">
        <f t="shared" si="2"/>
        <v/>
      </c>
    </row>
    <row r="117" spans="1:10" x14ac:dyDescent="0.2">
      <c r="B117" s="241"/>
      <c r="C117" s="588"/>
      <c r="D117" s="599"/>
      <c r="E117" s="54"/>
      <c r="F117" s="9"/>
      <c r="G117" s="10"/>
      <c r="H117" s="9"/>
      <c r="I117" s="84"/>
      <c r="J117" s="497" t="str">
        <f t="shared" si="2"/>
        <v/>
      </c>
    </row>
    <row r="118" spans="1:10" x14ac:dyDescent="0.2">
      <c r="B118" s="241"/>
      <c r="C118" s="588"/>
      <c r="D118" s="599"/>
      <c r="E118" s="54"/>
      <c r="F118" s="9"/>
      <c r="G118" s="10"/>
      <c r="H118" s="9"/>
      <c r="I118" s="84"/>
      <c r="J118" s="497" t="str">
        <f t="shared" si="2"/>
        <v/>
      </c>
    </row>
    <row r="119" spans="1:10" s="261" customFormat="1" ht="16.5" customHeight="1" x14ac:dyDescent="0.2">
      <c r="B119" s="736"/>
      <c r="C119" s="773"/>
      <c r="D119" s="336" t="s">
        <v>1382</v>
      </c>
      <c r="E119" s="737"/>
      <c r="F119" s="738"/>
      <c r="G119" s="737"/>
      <c r="H119" s="738"/>
      <c r="I119" s="177"/>
      <c r="J119" s="516"/>
    </row>
    <row r="120" spans="1:10" s="260" customFormat="1" ht="10.5" customHeight="1" x14ac:dyDescent="0.2">
      <c r="B120" s="557" t="s">
        <v>318</v>
      </c>
      <c r="C120" s="774"/>
      <c r="D120" s="557"/>
      <c r="E120" s="135"/>
      <c r="F120" s="146"/>
      <c r="G120" s="135"/>
      <c r="H120" s="146"/>
      <c r="I120" s="183"/>
      <c r="J120" s="520"/>
    </row>
    <row r="121" spans="1:10" s="261" customFormat="1" ht="11.25" customHeight="1" x14ac:dyDescent="0.2">
      <c r="B121" s="181"/>
      <c r="C121" s="775"/>
      <c r="D121" s="740" t="s">
        <v>2659</v>
      </c>
      <c r="E121" s="135"/>
      <c r="F121" s="146"/>
      <c r="G121" s="135"/>
      <c r="H121" s="146"/>
      <c r="I121" s="183"/>
      <c r="J121" s="519"/>
    </row>
    <row r="122" spans="1:10" s="261" customFormat="1" x14ac:dyDescent="0.2">
      <c r="A122" s="338"/>
      <c r="B122" s="735"/>
      <c r="C122" s="776" t="s">
        <v>943</v>
      </c>
      <c r="D122" s="696" t="s">
        <v>1036</v>
      </c>
      <c r="E122" s="72" t="s">
        <v>2658</v>
      </c>
      <c r="F122" s="71">
        <v>2010</v>
      </c>
      <c r="G122" s="72" t="s">
        <v>178</v>
      </c>
      <c r="H122" s="71">
        <v>2017</v>
      </c>
      <c r="I122" s="147">
        <v>63</v>
      </c>
      <c r="J122" s="741"/>
    </row>
    <row r="123" spans="1:10" s="261" customFormat="1" x14ac:dyDescent="0.2">
      <c r="A123" s="742"/>
      <c r="B123" s="802"/>
      <c r="C123" s="803"/>
      <c r="D123" s="804" t="s">
        <v>757</v>
      </c>
      <c r="E123" s="800" t="s">
        <v>758</v>
      </c>
      <c r="F123" s="788">
        <v>2010</v>
      </c>
      <c r="G123" s="791" t="s">
        <v>178</v>
      </c>
      <c r="H123" s="788">
        <v>2017</v>
      </c>
      <c r="I123" s="801">
        <v>89.25</v>
      </c>
      <c r="J123" s="743"/>
    </row>
    <row r="124" spans="1:10" s="261" customFormat="1" x14ac:dyDescent="0.2">
      <c r="A124" s="742"/>
      <c r="B124" s="149"/>
      <c r="C124" s="777"/>
      <c r="D124" s="100" t="s">
        <v>761</v>
      </c>
      <c r="E124" s="73" t="s">
        <v>759</v>
      </c>
      <c r="F124" s="71">
        <v>2010</v>
      </c>
      <c r="G124" s="72" t="s">
        <v>178</v>
      </c>
      <c r="H124" s="71">
        <v>2017</v>
      </c>
      <c r="I124" s="257">
        <v>66.150000000000006</v>
      </c>
      <c r="J124" s="743"/>
    </row>
    <row r="125" spans="1:10" s="47" customFormat="1" x14ac:dyDescent="0.2">
      <c r="A125" s="64"/>
      <c r="B125" s="149"/>
      <c r="C125" s="843"/>
      <c r="D125" s="100" t="s">
        <v>762</v>
      </c>
      <c r="E125" s="73" t="s">
        <v>760</v>
      </c>
      <c r="F125" s="71">
        <v>2010</v>
      </c>
      <c r="G125" s="72" t="s">
        <v>178</v>
      </c>
      <c r="H125" s="71">
        <v>2017</v>
      </c>
      <c r="I125" s="257">
        <v>66.150000000000006</v>
      </c>
      <c r="J125" s="481"/>
    </row>
    <row r="126" spans="1:10" s="47" customFormat="1" x14ac:dyDescent="0.2">
      <c r="B126" s="149"/>
      <c r="C126" s="149"/>
      <c r="D126" s="867" t="s">
        <v>726</v>
      </c>
      <c r="E126" s="868" t="s">
        <v>727</v>
      </c>
      <c r="F126" s="71">
        <v>2010</v>
      </c>
      <c r="G126" s="72" t="s">
        <v>178</v>
      </c>
      <c r="H126" s="71">
        <v>2017</v>
      </c>
      <c r="I126" s="259">
        <v>73.5</v>
      </c>
      <c r="J126" s="481"/>
    </row>
    <row r="127" spans="1:10" s="47" customFormat="1" x14ac:dyDescent="0.2">
      <c r="B127" s="149"/>
      <c r="C127" s="149"/>
      <c r="D127" s="869" t="s">
        <v>728</v>
      </c>
      <c r="E127" s="73" t="s">
        <v>729</v>
      </c>
      <c r="F127" s="71">
        <v>2010</v>
      </c>
      <c r="G127" s="72" t="s">
        <v>178</v>
      </c>
      <c r="H127" s="71">
        <v>2017</v>
      </c>
      <c r="I127" s="257">
        <v>73.5</v>
      </c>
      <c r="J127" s="481"/>
    </row>
    <row r="128" spans="1:10" s="47" customFormat="1" x14ac:dyDescent="0.2">
      <c r="A128"/>
      <c r="B128" s="781"/>
      <c r="C128" s="517"/>
      <c r="D128" s="870" t="s">
        <v>730</v>
      </c>
      <c r="E128" s="73" t="s">
        <v>731</v>
      </c>
      <c r="F128" s="71">
        <v>2010</v>
      </c>
      <c r="G128" s="72" t="s">
        <v>178</v>
      </c>
      <c r="H128" s="71">
        <v>2017</v>
      </c>
      <c r="I128" s="224">
        <v>103.95</v>
      </c>
      <c r="J128" s="353"/>
    </row>
    <row r="129" spans="2:10" ht="17.25" customHeight="1" x14ac:dyDescent="0.2">
      <c r="B129" s="40"/>
      <c r="C129" s="40"/>
      <c r="E129" s="42"/>
      <c r="F129" s="108"/>
      <c r="G129" s="164"/>
      <c r="H129" s="976" t="s">
        <v>2158</v>
      </c>
      <c r="I129" s="976"/>
      <c r="J129" s="234"/>
    </row>
    <row r="130" spans="2:10" ht="17.25" customHeight="1" x14ac:dyDescent="0.2">
      <c r="B130" s="40"/>
      <c r="C130" s="40"/>
      <c r="E130" s="42"/>
      <c r="F130" s="7"/>
      <c r="G130" s="978" t="s">
        <v>2438</v>
      </c>
      <c r="H130" s="978"/>
      <c r="I130" s="978"/>
      <c r="J130" s="478">
        <f>SUM(J129*0.1975)</f>
        <v>0</v>
      </c>
    </row>
    <row r="131" spans="2:10" ht="15" customHeight="1" x14ac:dyDescent="0.2">
      <c r="B131" s="40"/>
      <c r="C131" s="40"/>
      <c r="E131" s="42"/>
      <c r="F131" s="7"/>
      <c r="G131" s="42"/>
      <c r="H131" s="979" t="s">
        <v>2320</v>
      </c>
      <c r="I131" s="979"/>
      <c r="J131" s="235">
        <f>SUM(J129+J130)</f>
        <v>0</v>
      </c>
    </row>
    <row r="132" spans="2:10" s="47" customFormat="1" ht="14.25" customHeight="1" x14ac:dyDescent="0.2">
      <c r="B132" s="16"/>
      <c r="C132" s="593"/>
      <c r="D132" s="107" t="s">
        <v>3161</v>
      </c>
      <c r="E132" s="318"/>
      <c r="F132" s="317"/>
      <c r="G132" s="318"/>
      <c r="H132" s="317"/>
      <c r="I132" s="92"/>
      <c r="J132" s="479"/>
    </row>
    <row r="133" spans="2:10" s="47" customFormat="1" ht="12" customHeight="1" x14ac:dyDescent="0.2">
      <c r="B133" s="16"/>
      <c r="C133" s="593"/>
      <c r="D133" s="107" t="s">
        <v>3162</v>
      </c>
      <c r="E133" s="318"/>
      <c r="F133" s="317"/>
      <c r="G133" s="318"/>
      <c r="H133" s="317"/>
      <c r="I133" s="92"/>
      <c r="J133" s="343"/>
    </row>
    <row r="134" spans="2:10" s="47" customFormat="1" ht="13.5" customHeight="1" x14ac:dyDescent="0.2">
      <c r="B134" s="16"/>
      <c r="C134" s="593"/>
      <c r="D134" s="107" t="s">
        <v>3163</v>
      </c>
      <c r="E134" s="318"/>
      <c r="F134" s="317"/>
      <c r="G134" s="318"/>
      <c r="H134" s="317"/>
      <c r="I134" s="92"/>
      <c r="J134" s="343"/>
    </row>
    <row r="135" spans="2:10" ht="11.25" customHeight="1" x14ac:dyDescent="0.2">
      <c r="B135" s="14" t="s">
        <v>2421</v>
      </c>
      <c r="C135" s="604"/>
      <c r="D135" s="538"/>
      <c r="E135" s="23"/>
      <c r="F135" s="24"/>
      <c r="G135" s="23"/>
      <c r="H135" s="24"/>
      <c r="I135" s="86"/>
      <c r="J135" s="500"/>
    </row>
    <row r="136" spans="2:10" s="47" customFormat="1" x14ac:dyDescent="0.2">
      <c r="B136" s="13"/>
      <c r="C136" s="586"/>
      <c r="D136" s="595" t="s">
        <v>2475</v>
      </c>
      <c r="E136" s="23"/>
      <c r="F136" s="24"/>
      <c r="G136" s="23"/>
      <c r="H136" s="24"/>
      <c r="I136" s="86"/>
      <c r="J136" s="480"/>
    </row>
    <row r="137" spans="2:10" s="260" customFormat="1" x14ac:dyDescent="0.2">
      <c r="B137" s="787"/>
      <c r="C137" s="788" t="s">
        <v>944</v>
      </c>
      <c r="D137" s="789" t="s">
        <v>2477</v>
      </c>
      <c r="E137" s="790" t="s">
        <v>2476</v>
      </c>
      <c r="F137" s="788">
        <v>2015</v>
      </c>
      <c r="G137" s="791" t="s">
        <v>669</v>
      </c>
      <c r="H137" s="788">
        <v>2022</v>
      </c>
      <c r="I137" s="792">
        <v>100.75</v>
      </c>
      <c r="J137" s="793" t="str">
        <f>IF(B137&gt;=1,SUM(B137*I137),"")</f>
        <v/>
      </c>
    </row>
    <row r="138" spans="2:10" s="260" customFormat="1" x14ac:dyDescent="0.2">
      <c r="B138" s="361"/>
      <c r="C138" s="879"/>
      <c r="D138" s="888" t="s">
        <v>3158</v>
      </c>
      <c r="E138" s="395" t="s">
        <v>3160</v>
      </c>
      <c r="F138" s="879">
        <v>2015</v>
      </c>
      <c r="G138" s="72" t="s">
        <v>669</v>
      </c>
      <c r="H138" s="879">
        <v>2022</v>
      </c>
      <c r="I138" s="882">
        <v>100.75</v>
      </c>
      <c r="J138" s="889"/>
    </row>
    <row r="139" spans="2:10" x14ac:dyDescent="0.2">
      <c r="B139" s="16"/>
      <c r="C139" s="568"/>
      <c r="D139" s="115" t="s">
        <v>2569</v>
      </c>
      <c r="E139" s="266" t="s">
        <v>2572</v>
      </c>
      <c r="F139" s="9">
        <v>2015</v>
      </c>
      <c r="G139" s="10" t="s">
        <v>669</v>
      </c>
      <c r="H139" s="9">
        <v>2022</v>
      </c>
      <c r="I139" s="92">
        <v>15.75</v>
      </c>
      <c r="J139" s="482"/>
    </row>
    <row r="140" spans="2:10" x14ac:dyDescent="0.2">
      <c r="B140" s="239"/>
      <c r="C140" s="563"/>
      <c r="D140" s="30" t="s">
        <v>2478</v>
      </c>
      <c r="E140" s="265"/>
      <c r="F140" s="2"/>
      <c r="G140" s="3"/>
      <c r="H140" s="2"/>
      <c r="I140" s="88"/>
      <c r="J140" s="498" t="str">
        <f t="shared" ref="J140:J146" si="3">IF(B140&gt;=1,SUM(B140*I140),"")</f>
        <v/>
      </c>
    </row>
    <row r="141" spans="2:10" x14ac:dyDescent="0.2">
      <c r="B141" s="794"/>
      <c r="C141" s="794"/>
      <c r="D141" s="795" t="s">
        <v>2453</v>
      </c>
      <c r="E141" s="791" t="s">
        <v>2479</v>
      </c>
      <c r="F141" s="788">
        <v>2015</v>
      </c>
      <c r="G141" s="791" t="s">
        <v>669</v>
      </c>
      <c r="H141" s="788">
        <v>2022</v>
      </c>
      <c r="I141" s="796">
        <v>4.95</v>
      </c>
      <c r="J141" s="497" t="str">
        <f t="shared" si="3"/>
        <v/>
      </c>
    </row>
    <row r="142" spans="2:10" x14ac:dyDescent="0.2">
      <c r="B142" s="476"/>
      <c r="C142" s="587"/>
      <c r="D142" s="48" t="s">
        <v>2480</v>
      </c>
      <c r="E142" s="10" t="s">
        <v>2481</v>
      </c>
      <c r="F142" s="9">
        <v>2015</v>
      </c>
      <c r="G142" s="10" t="s">
        <v>669</v>
      </c>
      <c r="H142" s="9">
        <v>2022</v>
      </c>
      <c r="I142" s="87">
        <v>150</v>
      </c>
      <c r="J142" s="497" t="str">
        <f t="shared" si="3"/>
        <v/>
      </c>
    </row>
    <row r="143" spans="2:10" x14ac:dyDescent="0.2">
      <c r="B143" s="241"/>
      <c r="C143" s="588" t="s">
        <v>2551</v>
      </c>
      <c r="D143" s="74" t="s">
        <v>2482</v>
      </c>
      <c r="E143" s="38" t="s">
        <v>2483</v>
      </c>
      <c r="F143" s="9">
        <v>2015</v>
      </c>
      <c r="G143" s="10" t="s">
        <v>669</v>
      </c>
      <c r="H143" s="9">
        <v>2022</v>
      </c>
      <c r="I143" s="84">
        <v>79</v>
      </c>
      <c r="J143" s="497" t="str">
        <f t="shared" si="3"/>
        <v/>
      </c>
    </row>
    <row r="144" spans="2:10" x14ac:dyDescent="0.2">
      <c r="B144" s="241"/>
      <c r="C144" s="588"/>
      <c r="D144" s="74" t="s">
        <v>2484</v>
      </c>
      <c r="E144" s="38" t="s">
        <v>2485</v>
      </c>
      <c r="F144" s="9">
        <v>2015</v>
      </c>
      <c r="G144" s="10" t="s">
        <v>669</v>
      </c>
      <c r="H144" s="9">
        <v>2022</v>
      </c>
      <c r="I144" s="84">
        <v>339</v>
      </c>
      <c r="J144" s="497" t="str">
        <f t="shared" si="3"/>
        <v/>
      </c>
    </row>
    <row r="145" spans="1:10" x14ac:dyDescent="0.2">
      <c r="B145" s="797"/>
      <c r="C145" s="798"/>
      <c r="D145" s="799" t="s">
        <v>2486</v>
      </c>
      <c r="E145" s="800" t="s">
        <v>2488</v>
      </c>
      <c r="F145" s="788">
        <v>2015</v>
      </c>
      <c r="G145" s="791" t="s">
        <v>669</v>
      </c>
      <c r="H145" s="788">
        <v>2022</v>
      </c>
      <c r="I145" s="801">
        <v>508.75</v>
      </c>
      <c r="J145" s="497" t="str">
        <f t="shared" si="3"/>
        <v/>
      </c>
    </row>
    <row r="146" spans="1:10" x14ac:dyDescent="0.2">
      <c r="B146" s="241"/>
      <c r="C146" s="588"/>
      <c r="D146" s="768" t="s">
        <v>2487</v>
      </c>
      <c r="E146" s="54"/>
      <c r="F146" s="39"/>
      <c r="G146" s="38"/>
      <c r="H146" s="39"/>
      <c r="I146" s="84"/>
      <c r="J146" s="497" t="str">
        <f t="shared" si="3"/>
        <v/>
      </c>
    </row>
    <row r="147" spans="1:10" x14ac:dyDescent="0.2">
      <c r="B147" s="241"/>
      <c r="C147" s="592"/>
      <c r="D147" s="768" t="s">
        <v>2489</v>
      </c>
      <c r="E147" s="54"/>
      <c r="F147" s="39"/>
      <c r="G147" s="38"/>
      <c r="H147" s="39"/>
      <c r="I147" s="84"/>
      <c r="J147" s="511"/>
    </row>
    <row r="148" spans="1:10" x14ac:dyDescent="0.2">
      <c r="A148" s="65"/>
      <c r="B148" s="476"/>
      <c r="C148" s="591"/>
      <c r="D148" s="769" t="s">
        <v>2490</v>
      </c>
      <c r="E148" s="57"/>
      <c r="F148" s="9"/>
      <c r="G148" s="10"/>
      <c r="H148" s="9"/>
      <c r="I148" s="87"/>
      <c r="J148" s="234"/>
    </row>
    <row r="149" spans="1:10" s="47" customFormat="1" ht="14.25" customHeight="1" x14ac:dyDescent="0.2">
      <c r="B149" s="16"/>
      <c r="C149" s="589"/>
      <c r="D149" s="107" t="s">
        <v>61</v>
      </c>
      <c r="E149" s="318"/>
      <c r="F149" s="317"/>
      <c r="G149" s="318"/>
      <c r="H149" s="317"/>
      <c r="I149" s="92"/>
      <c r="J149" s="343"/>
    </row>
    <row r="150" spans="1:10" s="47" customFormat="1" ht="12" customHeight="1" x14ac:dyDescent="0.2">
      <c r="B150" s="16"/>
      <c r="C150" s="593"/>
      <c r="D150" s="107" t="s">
        <v>568</v>
      </c>
      <c r="E150" s="318"/>
      <c r="F150" s="317"/>
      <c r="G150" s="318"/>
      <c r="H150" s="317"/>
      <c r="I150" s="92"/>
      <c r="J150" s="343"/>
    </row>
    <row r="151" spans="1:10" s="47" customFormat="1" ht="12" customHeight="1" x14ac:dyDescent="0.2">
      <c r="B151" s="16"/>
      <c r="C151" s="593"/>
      <c r="D151" s="107" t="s">
        <v>569</v>
      </c>
      <c r="E151" s="318"/>
      <c r="F151" s="317"/>
      <c r="G151" s="318"/>
      <c r="H151" s="317"/>
      <c r="I151" s="92"/>
      <c r="J151" s="343"/>
    </row>
    <row r="152" spans="1:10" s="47" customFormat="1" ht="12" customHeight="1" x14ac:dyDescent="0.2">
      <c r="B152" s="16"/>
      <c r="C152" s="593"/>
      <c r="D152" s="178" t="s">
        <v>570</v>
      </c>
      <c r="E152" s="318"/>
      <c r="F152" s="317"/>
      <c r="G152" s="318"/>
      <c r="H152" s="317"/>
      <c r="I152" s="92"/>
      <c r="J152" s="343"/>
    </row>
    <row r="153" spans="1:10" ht="11.25" customHeight="1" x14ac:dyDescent="0.2">
      <c r="B153" s="14" t="s">
        <v>2374</v>
      </c>
      <c r="C153" s="604"/>
      <c r="D153" s="538"/>
      <c r="E153" s="23"/>
      <c r="F153" s="24"/>
      <c r="G153" s="23"/>
      <c r="H153" s="24"/>
      <c r="I153" s="86"/>
      <c r="J153" s="500"/>
    </row>
    <row r="154" spans="1:10" s="47" customFormat="1" x14ac:dyDescent="0.2">
      <c r="B154" s="13"/>
      <c r="C154" s="586"/>
      <c r="D154" s="297" t="s">
        <v>2491</v>
      </c>
      <c r="E154" s="23"/>
      <c r="F154" s="24"/>
      <c r="G154" s="23"/>
      <c r="H154" s="24"/>
      <c r="I154" s="86"/>
      <c r="J154" s="480"/>
    </row>
    <row r="155" spans="1:10" x14ac:dyDescent="0.2">
      <c r="B155" s="323"/>
      <c r="C155" s="569" t="s">
        <v>945</v>
      </c>
      <c r="D155" s="104" t="s">
        <v>1036</v>
      </c>
      <c r="E155" s="165" t="s">
        <v>2495</v>
      </c>
      <c r="F155" s="9">
        <v>2015</v>
      </c>
      <c r="G155" s="10" t="s">
        <v>669</v>
      </c>
      <c r="H155" s="9">
        <v>2022</v>
      </c>
      <c r="I155" s="82">
        <v>108.96</v>
      </c>
      <c r="J155" s="497" t="str">
        <f t="shared" ref="J155:J160" si="4">IF(B155&gt;=1,SUM(B155*I155),"")</f>
        <v/>
      </c>
    </row>
    <row r="156" spans="1:10" x14ac:dyDescent="0.2">
      <c r="B156" s="241"/>
      <c r="C156" s="588" t="s">
        <v>946</v>
      </c>
      <c r="D156" s="52" t="s">
        <v>317</v>
      </c>
      <c r="E156" s="54" t="s">
        <v>2496</v>
      </c>
      <c r="F156" s="9">
        <v>2015</v>
      </c>
      <c r="G156" s="10" t="s">
        <v>669</v>
      </c>
      <c r="H156" s="9">
        <v>2022</v>
      </c>
      <c r="I156" s="84">
        <v>118.98</v>
      </c>
      <c r="J156" s="497" t="str">
        <f t="shared" si="4"/>
        <v/>
      </c>
    </row>
    <row r="157" spans="1:10" x14ac:dyDescent="0.2">
      <c r="B157" s="241"/>
      <c r="C157" s="588" t="s">
        <v>947</v>
      </c>
      <c r="D157" s="52" t="s">
        <v>2497</v>
      </c>
      <c r="E157" s="54" t="s">
        <v>2498</v>
      </c>
      <c r="F157" s="9">
        <v>2015</v>
      </c>
      <c r="G157" s="10" t="s">
        <v>669</v>
      </c>
      <c r="H157" s="9">
        <v>2022</v>
      </c>
      <c r="I157" s="84">
        <v>194.67</v>
      </c>
      <c r="J157" s="497" t="str">
        <f t="shared" si="4"/>
        <v/>
      </c>
    </row>
    <row r="158" spans="1:10" x14ac:dyDescent="0.2">
      <c r="B158" s="241"/>
      <c r="C158" s="588"/>
      <c r="D158" s="52" t="s">
        <v>2499</v>
      </c>
      <c r="E158" s="54" t="s">
        <v>2500</v>
      </c>
      <c r="F158" s="9">
        <v>2015</v>
      </c>
      <c r="G158" s="10" t="s">
        <v>669</v>
      </c>
      <c r="H158" s="9">
        <v>2022</v>
      </c>
      <c r="I158" s="84">
        <v>118.92</v>
      </c>
      <c r="J158" s="497" t="str">
        <f t="shared" si="4"/>
        <v/>
      </c>
    </row>
    <row r="159" spans="1:10" x14ac:dyDescent="0.2">
      <c r="B159" s="241"/>
      <c r="C159" s="588"/>
      <c r="D159" s="52" t="s">
        <v>2501</v>
      </c>
      <c r="E159" s="54" t="s">
        <v>2502</v>
      </c>
      <c r="F159" s="9">
        <v>2015</v>
      </c>
      <c r="G159" s="10" t="s">
        <v>669</v>
      </c>
      <c r="H159" s="9">
        <v>2022</v>
      </c>
      <c r="I159" s="84">
        <v>178.99</v>
      </c>
      <c r="J159" s="497" t="str">
        <f t="shared" si="4"/>
        <v/>
      </c>
    </row>
    <row r="160" spans="1:10" x14ac:dyDescent="0.2">
      <c r="B160" s="241"/>
      <c r="C160" s="588"/>
      <c r="D160" s="52" t="s">
        <v>1907</v>
      </c>
      <c r="E160" s="54" t="s">
        <v>1908</v>
      </c>
      <c r="F160" s="39">
        <v>2015</v>
      </c>
      <c r="G160" s="38" t="s">
        <v>669</v>
      </c>
      <c r="H160" s="39">
        <v>2022</v>
      </c>
      <c r="I160" s="84">
        <v>169.98</v>
      </c>
      <c r="J160" s="485" t="str">
        <f t="shared" si="4"/>
        <v/>
      </c>
    </row>
    <row r="161" spans="2:11" x14ac:dyDescent="0.2">
      <c r="B161" s="328"/>
      <c r="C161" s="328"/>
      <c r="D161" s="770"/>
      <c r="E161" s="417"/>
      <c r="F161" s="361"/>
      <c r="G161" s="362"/>
      <c r="H161" s="361"/>
      <c r="I161" s="274"/>
      <c r="J161" s="767"/>
      <c r="K161" s="261"/>
    </row>
    <row r="162" spans="2:11" x14ac:dyDescent="0.2">
      <c r="B162" s="328"/>
      <c r="C162" s="328"/>
      <c r="D162" s="770"/>
      <c r="E162" s="417"/>
      <c r="F162" s="361"/>
      <c r="G162" s="362"/>
      <c r="H162" s="361"/>
      <c r="I162" s="274"/>
      <c r="J162" s="767"/>
      <c r="K162" s="261"/>
    </row>
    <row r="163" spans="2:11" x14ac:dyDescent="0.2">
      <c r="B163" s="328"/>
      <c r="C163" s="328"/>
      <c r="D163" s="770"/>
      <c r="E163" s="417"/>
      <c r="F163" s="361"/>
      <c r="G163" s="362"/>
      <c r="H163" s="361"/>
      <c r="I163" s="274"/>
      <c r="J163" s="767"/>
      <c r="K163" s="261"/>
    </row>
    <row r="164" spans="2:11" ht="17.25" customHeight="1" x14ac:dyDescent="0.2">
      <c r="B164" s="40"/>
      <c r="C164" s="40"/>
      <c r="E164" s="42"/>
      <c r="F164" s="108"/>
      <c r="G164" s="164"/>
      <c r="H164" s="976" t="s">
        <v>2158</v>
      </c>
      <c r="I164" s="976"/>
      <c r="J164" s="234">
        <f>SUM(J132:J160)</f>
        <v>0</v>
      </c>
    </row>
    <row r="165" spans="2:11" ht="17.25" customHeight="1" x14ac:dyDescent="0.2">
      <c r="B165" s="40"/>
      <c r="C165" s="40"/>
      <c r="E165" s="42"/>
      <c r="F165" s="7"/>
      <c r="G165" s="978" t="s">
        <v>2438</v>
      </c>
      <c r="H165" s="978"/>
      <c r="I165" s="978"/>
      <c r="J165" s="478">
        <f>SUM(J164*0.1975)</f>
        <v>0</v>
      </c>
    </row>
    <row r="166" spans="2:11" ht="21" customHeight="1" x14ac:dyDescent="0.2">
      <c r="B166" s="911"/>
      <c r="C166" s="571"/>
      <c r="D166" s="91" t="s">
        <v>2756</v>
      </c>
      <c r="E166" s="912"/>
      <c r="F166" s="24"/>
      <c r="G166" s="912"/>
      <c r="H166" s="24"/>
      <c r="I166" s="86"/>
      <c r="J166" s="500"/>
    </row>
    <row r="167" spans="2:11" ht="12" customHeight="1" x14ac:dyDescent="0.2">
      <c r="B167" s="916" t="s">
        <v>2573</v>
      </c>
      <c r="C167" s="542"/>
      <c r="D167" s="268"/>
      <c r="E167" s="912"/>
      <c r="F167" s="24"/>
      <c r="G167" s="912"/>
      <c r="H167" s="24"/>
      <c r="I167" s="86"/>
      <c r="J167" s="500"/>
    </row>
    <row r="168" spans="2:11" x14ac:dyDescent="0.2">
      <c r="B168" s="1019"/>
      <c r="C168" s="541"/>
      <c r="D168" s="297" t="s">
        <v>2688</v>
      </c>
      <c r="E168" s="912"/>
      <c r="F168" s="24"/>
      <c r="G168" s="912"/>
      <c r="H168" s="24"/>
      <c r="I168" s="86"/>
      <c r="J168" s="480"/>
    </row>
    <row r="169" spans="2:11" x14ac:dyDescent="0.2">
      <c r="B169" s="1010"/>
      <c r="C169" s="540"/>
      <c r="D169" s="104" t="s">
        <v>1036</v>
      </c>
      <c r="E169" s="753" t="s">
        <v>3253</v>
      </c>
      <c r="F169" s="9">
        <v>2016</v>
      </c>
      <c r="G169" s="913" t="s">
        <v>178</v>
      </c>
      <c r="H169" s="9">
        <v>2020</v>
      </c>
      <c r="I169" s="346"/>
      <c r="J169" s="915" t="str">
        <f>IF(B168&gt;=1,SUM(B168*I169),"")</f>
        <v/>
      </c>
    </row>
    <row r="170" spans="2:11" x14ac:dyDescent="0.2">
      <c r="B170" s="914"/>
      <c r="C170" s="551"/>
      <c r="D170" s="99" t="s">
        <v>3254</v>
      </c>
      <c r="E170" s="917" t="s">
        <v>3255</v>
      </c>
      <c r="F170" s="39">
        <v>2013</v>
      </c>
      <c r="G170" s="38" t="s">
        <v>178</v>
      </c>
      <c r="H170" s="39">
        <v>2020</v>
      </c>
      <c r="I170" s="84"/>
      <c r="J170" s="353"/>
    </row>
    <row r="171" spans="2:11" ht="15" customHeight="1" x14ac:dyDescent="0.2">
      <c r="B171" s="40"/>
      <c r="C171" s="40"/>
      <c r="E171" s="42"/>
      <c r="F171" s="7"/>
      <c r="G171" s="42"/>
      <c r="H171" s="979" t="s">
        <v>2320</v>
      </c>
      <c r="I171" s="979"/>
      <c r="J171" s="235">
        <f>SUM(J164+J165)</f>
        <v>0</v>
      </c>
    </row>
    <row r="172" spans="2:11" s="47" customFormat="1" ht="15.75" customHeight="1" x14ac:dyDescent="0.2">
      <c r="B172" s="16"/>
      <c r="C172" s="635"/>
      <c r="D172" s="107" t="s">
        <v>172</v>
      </c>
      <c r="E172" s="318"/>
      <c r="F172" s="317"/>
      <c r="G172" s="318"/>
      <c r="H172" s="317"/>
      <c r="I172" s="92"/>
      <c r="J172" s="343"/>
    </row>
    <row r="173" spans="2:11" ht="11.25" customHeight="1" x14ac:dyDescent="0.2">
      <c r="B173" s="14" t="s">
        <v>2573</v>
      </c>
      <c r="C173" s="604"/>
      <c r="D173" s="538"/>
      <c r="E173" s="23"/>
      <c r="F173" s="24"/>
      <c r="G173" s="23"/>
      <c r="H173" s="24"/>
      <c r="I173" s="86"/>
      <c r="J173" s="500"/>
    </row>
    <row r="174" spans="2:11" s="47" customFormat="1" x14ac:dyDescent="0.2">
      <c r="B174" s="13"/>
      <c r="C174" s="586"/>
      <c r="D174" s="297" t="s">
        <v>2516</v>
      </c>
      <c r="E174" s="23"/>
      <c r="F174" s="24"/>
      <c r="G174" s="23"/>
      <c r="H174" s="24"/>
      <c r="I174" s="86"/>
      <c r="J174" s="480"/>
    </row>
    <row r="175" spans="2:11" x14ac:dyDescent="0.2">
      <c r="B175" s="323"/>
      <c r="C175" s="569" t="s">
        <v>948</v>
      </c>
      <c r="D175" s="104" t="s">
        <v>1036</v>
      </c>
      <c r="E175" s="165" t="s">
        <v>2510</v>
      </c>
      <c r="F175" s="9">
        <v>2015</v>
      </c>
      <c r="G175" s="10" t="s">
        <v>1457</v>
      </c>
      <c r="H175" s="9">
        <v>2022</v>
      </c>
      <c r="I175" s="82">
        <v>120</v>
      </c>
      <c r="J175" s="352"/>
    </row>
    <row r="176" spans="2:11" x14ac:dyDescent="0.2">
      <c r="B176" s="232"/>
      <c r="C176" s="568" t="s">
        <v>2552</v>
      </c>
      <c r="D176" s="99" t="s">
        <v>1322</v>
      </c>
      <c r="E176" s="166" t="s">
        <v>2574</v>
      </c>
      <c r="F176" s="39">
        <v>2015</v>
      </c>
      <c r="G176" s="38" t="s">
        <v>1457</v>
      </c>
      <c r="H176" s="39">
        <v>2022</v>
      </c>
      <c r="I176" s="83">
        <v>150</v>
      </c>
      <c r="J176" s="353"/>
    </row>
    <row r="177" spans="2:10" x14ac:dyDescent="0.2">
      <c r="B177" s="232"/>
      <c r="C177" s="568"/>
      <c r="D177" s="99" t="s">
        <v>2509</v>
      </c>
      <c r="E177" s="166" t="s">
        <v>2511</v>
      </c>
      <c r="F177" s="39">
        <v>2015</v>
      </c>
      <c r="G177" s="38" t="s">
        <v>1457</v>
      </c>
      <c r="H177" s="39">
        <v>2022</v>
      </c>
      <c r="I177" s="83">
        <v>200</v>
      </c>
      <c r="J177" s="353"/>
    </row>
    <row r="178" spans="2:10" s="260" customFormat="1" x14ac:dyDescent="0.2">
      <c r="B178" s="781"/>
      <c r="C178" s="70"/>
      <c r="D178" s="100" t="s">
        <v>2515</v>
      </c>
      <c r="E178" s="782" t="s">
        <v>2512</v>
      </c>
      <c r="F178" s="70">
        <v>2015</v>
      </c>
      <c r="G178" s="73" t="s">
        <v>1457</v>
      </c>
      <c r="H178" s="70">
        <v>2022</v>
      </c>
      <c r="I178" s="186">
        <v>105</v>
      </c>
      <c r="J178" s="521"/>
    </row>
    <row r="179" spans="2:10" s="260" customFormat="1" x14ac:dyDescent="0.2">
      <c r="B179" s="781"/>
      <c r="C179" s="70"/>
      <c r="D179" s="100" t="s">
        <v>2514</v>
      </c>
      <c r="E179" s="782" t="s">
        <v>2513</v>
      </c>
      <c r="F179" s="70">
        <v>2015</v>
      </c>
      <c r="G179" s="73" t="s">
        <v>1457</v>
      </c>
      <c r="H179" s="70">
        <v>2022</v>
      </c>
      <c r="I179" s="186">
        <v>400</v>
      </c>
      <c r="J179" s="521"/>
    </row>
    <row r="180" spans="2:10" s="261" customFormat="1" ht="12.75" customHeight="1" x14ac:dyDescent="0.2">
      <c r="B180" s="361"/>
      <c r="C180" s="783"/>
      <c r="D180" s="134" t="s">
        <v>173</v>
      </c>
      <c r="E180" s="737"/>
      <c r="F180" s="738"/>
      <c r="G180" s="737"/>
      <c r="H180" s="738"/>
      <c r="I180" s="177"/>
      <c r="J180" s="523"/>
    </row>
    <row r="181" spans="2:10" s="260" customFormat="1" x14ac:dyDescent="0.2">
      <c r="B181" s="477"/>
      <c r="C181" s="784"/>
      <c r="D181" s="145" t="s">
        <v>1227</v>
      </c>
      <c r="E181" s="341"/>
      <c r="F181" s="400"/>
      <c r="G181" s="785"/>
      <c r="H181" s="400"/>
      <c r="I181" s="185"/>
      <c r="J181" s="786"/>
    </row>
    <row r="182" spans="2:10" s="261" customFormat="1" ht="12" customHeight="1" x14ac:dyDescent="0.2">
      <c r="B182" s="361"/>
      <c r="C182" s="783"/>
      <c r="D182" s="134" t="s">
        <v>174</v>
      </c>
      <c r="E182" s="737"/>
      <c r="F182" s="738"/>
      <c r="G182" s="737"/>
      <c r="H182" s="738"/>
      <c r="I182" s="177"/>
      <c r="J182" s="523"/>
    </row>
    <row r="183" spans="2:10" s="260" customFormat="1" x14ac:dyDescent="0.2">
      <c r="B183" s="477"/>
      <c r="C183" s="207"/>
      <c r="D183" s="145" t="s">
        <v>1227</v>
      </c>
      <c r="E183" s="341"/>
      <c r="F183" s="400"/>
      <c r="G183" s="785"/>
      <c r="H183" s="400"/>
      <c r="I183" s="185"/>
      <c r="J183" s="786"/>
    </row>
    <row r="184" spans="2:10" ht="17.25" customHeight="1" x14ac:dyDescent="0.2">
      <c r="B184" s="40"/>
      <c r="C184" s="40"/>
      <c r="E184" s="42"/>
      <c r="F184" s="108"/>
      <c r="G184" s="164"/>
      <c r="H184" s="976" t="s">
        <v>2158</v>
      </c>
      <c r="I184" s="976"/>
      <c r="J184" s="234" t="e">
        <f>SUM(#REF!)</f>
        <v>#REF!</v>
      </c>
    </row>
    <row r="185" spans="2:10" ht="17.25" customHeight="1" x14ac:dyDescent="0.2">
      <c r="B185" s="40"/>
      <c r="C185" s="40"/>
      <c r="E185" s="42"/>
      <c r="F185" s="7"/>
      <c r="G185" s="978" t="s">
        <v>2438</v>
      </c>
      <c r="H185" s="978"/>
      <c r="I185" s="978"/>
      <c r="J185" s="478" t="e">
        <f>SUM(J184*0.1975)</f>
        <v>#REF!</v>
      </c>
    </row>
    <row r="186" spans="2:10" ht="15" customHeight="1" x14ac:dyDescent="0.2">
      <c r="B186" s="40"/>
      <c r="C186" s="40"/>
      <c r="E186" s="42"/>
      <c r="F186" s="7"/>
      <c r="G186" s="42"/>
      <c r="H186" s="979" t="s">
        <v>2320</v>
      </c>
      <c r="I186" s="979"/>
      <c r="J186" s="235" t="e">
        <f>SUM(J184+J185)</f>
        <v>#REF!</v>
      </c>
    </row>
    <row r="187" spans="2:10" ht="15" customHeight="1" x14ac:dyDescent="0.2">
      <c r="B187" s="40"/>
      <c r="C187" s="40"/>
      <c r="E187" s="42"/>
      <c r="F187" s="7"/>
      <c r="G187" s="42"/>
      <c r="H187" s="7"/>
      <c r="I187" s="7"/>
      <c r="J187" s="500"/>
    </row>
    <row r="188" spans="2:10" ht="15" customHeight="1" x14ac:dyDescent="0.2">
      <c r="B188" s="40"/>
      <c r="C188" s="40"/>
      <c r="E188" s="42"/>
      <c r="F188" s="7"/>
      <c r="G188" s="42"/>
      <c r="H188" s="7"/>
      <c r="I188" s="7"/>
      <c r="J188" s="500"/>
    </row>
    <row r="189" spans="2:10" x14ac:dyDescent="0.2">
      <c r="D189" s="216"/>
      <c r="E189" s="228"/>
      <c r="F189" s="217"/>
      <c r="G189" s="228"/>
      <c r="H189" s="217"/>
      <c r="I189" s="130"/>
    </row>
  </sheetData>
  <mergeCells count="21">
    <mergeCell ref="H129:I129"/>
    <mergeCell ref="B168:B169"/>
    <mergeCell ref="B11:B12"/>
    <mergeCell ref="H61:I61"/>
    <mergeCell ref="G62:I62"/>
    <mergeCell ref="H30:I30"/>
    <mergeCell ref="G31:I31"/>
    <mergeCell ref="H32:I32"/>
    <mergeCell ref="H63:I63"/>
    <mergeCell ref="B40:B41"/>
    <mergeCell ref="H106:I106"/>
    <mergeCell ref="G107:I107"/>
    <mergeCell ref="H108:I108"/>
    <mergeCell ref="H186:I186"/>
    <mergeCell ref="H171:I171"/>
    <mergeCell ref="G130:I130"/>
    <mergeCell ref="H131:I131"/>
    <mergeCell ref="G185:I185"/>
    <mergeCell ref="H164:I164"/>
    <mergeCell ref="G165:I165"/>
    <mergeCell ref="H184:I184"/>
  </mergeCells>
  <phoneticPr fontId="8" type="noConversion"/>
  <conditionalFormatting sqref="J185:J188 J130:J131 J165 J107:J108 J171">
    <cfRule type="cellIs" dxfId="74" priority="8" stopIfTrue="1" operator="lessThan">
      <formula>1</formula>
    </cfRule>
  </conditionalFormatting>
  <conditionalFormatting sqref="J31:J32">
    <cfRule type="cellIs" dxfId="73" priority="7" stopIfTrue="1" operator="lessThan">
      <formula>1</formula>
    </cfRule>
  </conditionalFormatting>
  <conditionalFormatting sqref="J62:J63">
    <cfRule type="cellIs" dxfId="72" priority="5" stopIfTrue="1" operator="lessThan">
      <formula>1</formula>
    </cfRule>
  </conditionalFormatting>
  <printOptions horizontalCentered="1"/>
  <pageMargins left="0.27" right="0.4" top="1.44" bottom="0.43" header="0.53" footer="0.23"/>
  <pageSetup scale="99" firstPageNumber="52" orientation="landscape" useFirstPageNumber="1" horizontalDpi="4294967292" verticalDpi="300" r:id="rId1"/>
  <headerFooter alignWithMargins="0">
    <oddHeader>&amp;LSchool __________________________ Site # ________
Charge to Account: ______________________________&amp;RPrincipal's Signature __________________________
Date __________________________
&amp;"Arial,Bold"
2008-2009</oddHeader>
    <oddFooter xml:space="preserve">&amp;C&amp;"Arial,Bold"Mathematics
&amp;P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31</vt:i4>
      </vt:variant>
    </vt:vector>
  </HeadingPairs>
  <TitlesOfParts>
    <vt:vector size="48" baseType="lpstr">
      <vt:lpstr>Cover Pg</vt:lpstr>
      <vt:lpstr>T of C</vt:lpstr>
      <vt:lpstr>English</vt:lpstr>
      <vt:lpstr>English Electives</vt:lpstr>
      <vt:lpstr>Rdg Interventions</vt:lpstr>
      <vt:lpstr>ELD</vt:lpstr>
      <vt:lpstr>World Language</vt:lpstr>
      <vt:lpstr>Health</vt:lpstr>
      <vt:lpstr>Math</vt:lpstr>
      <vt:lpstr>Career Tech Ed</vt:lpstr>
      <vt:lpstr>Science-Bio Life</vt:lpstr>
      <vt:lpstr>Science-Phys Earth</vt:lpstr>
      <vt:lpstr>History SS</vt:lpstr>
      <vt:lpstr>Intro to Theatre</vt:lpstr>
      <vt:lpstr>V &amp; P Arts</vt:lpstr>
      <vt:lpstr>Computer Science</vt:lpstr>
      <vt:lpstr>Special Ed</vt:lpstr>
      <vt:lpstr>'Career Tech Ed'!Print_Area</vt:lpstr>
      <vt:lpstr>'Computer Science'!Print_Area</vt:lpstr>
      <vt:lpstr>ELD!Print_Area</vt:lpstr>
      <vt:lpstr>English!Print_Area</vt:lpstr>
      <vt:lpstr>'English Electives'!Print_Area</vt:lpstr>
      <vt:lpstr>Health!Print_Area</vt:lpstr>
      <vt:lpstr>'History SS'!Print_Area</vt:lpstr>
      <vt:lpstr>'Intro to Theatre'!Print_Area</vt:lpstr>
      <vt:lpstr>Math!Print_Area</vt:lpstr>
      <vt:lpstr>'Rdg Interventions'!Print_Area</vt:lpstr>
      <vt:lpstr>'Science-Bio Life'!Print_Area</vt:lpstr>
      <vt:lpstr>'Science-Phys Earth'!Print_Area</vt:lpstr>
      <vt:lpstr>'Special Ed'!Print_Area</vt:lpstr>
      <vt:lpstr>'V &amp; P Arts'!Print_Area</vt:lpstr>
      <vt:lpstr>'World Language'!Print_Area</vt:lpstr>
      <vt:lpstr>'Career Tech Ed'!Print_Titles</vt:lpstr>
      <vt:lpstr>'Computer Science'!Print_Titles</vt:lpstr>
      <vt:lpstr>ELD!Print_Titles</vt:lpstr>
      <vt:lpstr>English!Print_Titles</vt:lpstr>
      <vt:lpstr>'English Electives'!Print_Titles</vt:lpstr>
      <vt:lpstr>Health!Print_Titles</vt:lpstr>
      <vt:lpstr>'History SS'!Print_Titles</vt:lpstr>
      <vt:lpstr>'Intro to Theatre'!Print_Titles</vt:lpstr>
      <vt:lpstr>Math!Print_Titles</vt:lpstr>
      <vt:lpstr>'Rdg Interventions'!Print_Titles</vt:lpstr>
      <vt:lpstr>'Science-Bio Life'!Print_Titles</vt:lpstr>
      <vt:lpstr>'Science-Phys Earth'!Print_Titles</vt:lpstr>
      <vt:lpstr>'Special Ed'!Print_Titles</vt:lpstr>
      <vt:lpstr>'T of C'!Print_Titles</vt:lpstr>
      <vt:lpstr>'V &amp; P Arts'!Print_Titles</vt:lpstr>
      <vt:lpstr>'World Language'!Print_Titles</vt:lpstr>
    </vt:vector>
  </TitlesOfParts>
  <Company>Long Beach 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Windows User</cp:lastModifiedBy>
  <cp:lastPrinted>2020-08-10T22:25:59Z</cp:lastPrinted>
  <dcterms:created xsi:type="dcterms:W3CDTF">2000-03-10T20:02:30Z</dcterms:created>
  <dcterms:modified xsi:type="dcterms:W3CDTF">2020-08-13T19:20:49Z</dcterms:modified>
</cp:coreProperties>
</file>